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4.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5.xml" ContentType="application/vnd.openxmlformats-officedocument.drawing+xml"/>
  <Override PartName="/xl/ctrlProps/ctrlProp17.xml" ContentType="application/vnd.ms-excel.controlproperties+xml"/>
  <Override PartName="/xl/drawings/drawing6.xml" ContentType="application/vnd.openxmlformats-officedocument.drawing+xml"/>
  <Override PartName="/xl/ctrlProps/ctrlProp18.xml" ContentType="application/vnd.ms-excel.controlproperties+xml"/>
  <Override PartName="/xl/drawings/drawing7.xml" ContentType="application/vnd.openxmlformats-officedocument.drawing+xml"/>
  <Override PartName="/xl/ctrlProps/ctrlProp19.xml" ContentType="application/vnd.ms-excel.controlproperties+xml"/>
  <Override PartName="/xl/drawings/drawing8.xml" ContentType="application/vnd.openxmlformats-officedocument.drawing+xml"/>
  <Override PartName="/xl/ctrlProps/ctrlProp20.xml" ContentType="application/vnd.ms-excel.controlproperties+xml"/>
  <Override PartName="/xl/drawings/drawing9.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drawings/drawing10.xml" ContentType="application/vnd.openxmlformats-officedocument.drawing+xml"/>
  <Override PartName="/xl/ctrlProps/ctrlProp28.xml" ContentType="application/vnd.ms-excel.controlproperties+xml"/>
  <Override PartName="/xl/drawings/drawing11.xml" ContentType="application/vnd.openxmlformats-officedocument.drawing+xml"/>
  <Override PartName="/xl/ctrlProps/ctrlProp29.xml" ContentType="application/vnd.ms-excel.controlproperties+xml"/>
  <Override PartName="/xl/drawings/drawing12.xml" ContentType="application/vnd.openxmlformats-officedocument.drawing+xml"/>
  <Override PartName="/xl/ctrlProps/ctrlProp30.xml" ContentType="application/vnd.ms-excel.controlproperties+xml"/>
  <Override PartName="/xl/drawings/drawing13.xml" ContentType="application/vnd.openxmlformats-officedocument.drawing+xml"/>
  <Override PartName="/xl/ctrlProps/ctrlProp31.xml" ContentType="application/vnd.ms-excel.controlproperties+xml"/>
  <Override PartName="/xl/charts/chart1.xml" ContentType="application/vnd.openxmlformats-officedocument.drawingml.chart+xml"/>
  <Override PartName="/xl/drawings/drawing14.xml" ContentType="application/vnd.openxmlformats-officedocument.drawing+xml"/>
  <Override PartName="/xl/ctrlProps/ctrlProp32.xml" ContentType="application/vnd.ms-excel.controlproperties+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5.xml" ContentType="application/vnd.openxmlformats-officedocument.drawing+xml"/>
  <Override PartName="/xl/ctrlProps/ctrlProp33.xml" ContentType="application/vnd.ms-excel.controlproperties+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16.xml" ContentType="application/vnd.openxmlformats-officedocument.drawing+xml"/>
  <Override PartName="/xl/ctrlProps/ctrlProp34.xml" ContentType="application/vnd.ms-excel.controlproperties+xml"/>
  <Override PartName="/xl/charts/chart9.xml" ContentType="application/vnd.openxmlformats-officedocument.drawingml.chart+xml"/>
  <Override PartName="/xl/drawings/drawing17.xml" ContentType="application/vnd.openxmlformats-officedocument.drawing+xml"/>
  <Override PartName="/xl/ctrlProps/ctrlProp35.xml" ContentType="application/vnd.ms-excel.controlproperties+xml"/>
  <Override PartName="/xl/drawings/drawing18.xml" ContentType="application/vnd.openxmlformats-officedocument.drawing+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showInkAnnotation="0" codeName="ThisWorkbook" hidePivotFieldList="1" autoCompressPictures="0"/>
  <mc:AlternateContent xmlns:mc="http://schemas.openxmlformats.org/markup-compatibility/2006">
    <mc:Choice Requires="x15">
      <x15ac:absPath xmlns:x15ac="http://schemas.microsoft.com/office/spreadsheetml/2010/11/ac" url="D:\Users\planeacion4\Downloads\"/>
    </mc:Choice>
  </mc:AlternateContent>
  <xr:revisionPtr revIDLastSave="0" documentId="8_{99D310EF-8842-412C-A452-483E8A89E0C3}" xr6:coauthVersionLast="47" xr6:coauthVersionMax="47" xr10:uidLastSave="{00000000-0000-0000-0000-000000000000}"/>
  <bookViews>
    <workbookView showSheetTabs="0" xWindow="-120" yWindow="-120" windowWidth="29040" windowHeight="15720" tabRatio="824" activeTab="8" xr2:uid="{00000000-000D-0000-FFFF-FFFF00000000}"/>
  </bookViews>
  <sheets>
    <sheet name="Menu Principal" sheetId="38" r:id="rId1"/>
    <sheet name="Submenu1" sheetId="45" r:id="rId2"/>
    <sheet name="Submenu2" sheetId="46" r:id="rId3"/>
    <sheet name="Submenu3" sheetId="47" r:id="rId4"/>
    <sheet name="Soporte Probabilidad" sheetId="35" r:id="rId5"/>
    <sheet name="Soporte Impacto" sheetId="37" r:id="rId6"/>
    <sheet name="Parametrizaciones Generales" sheetId="39" r:id="rId7"/>
    <sheet name="Parametrizaciones Advisory" sheetId="40" r:id="rId8"/>
    <sheet name="MATRIZ DE RIESGOS" sheetId="41" r:id="rId9"/>
    <sheet name="Mapa Inherente" sheetId="49" r:id="rId10"/>
    <sheet name="Mapa Residual" sheetId="66" r:id="rId11"/>
    <sheet name="Corrupcion" sheetId="65" r:id="rId12"/>
    <sheet name="Respuesta" sheetId="48" r:id="rId13"/>
    <sheet name="Eval. Riesgos" sheetId="52" r:id="rId14"/>
    <sheet name="Eval. Controles" sheetId="53" r:id="rId15"/>
    <sheet name="Eval. Eventos" sheetId="54" r:id="rId16"/>
    <sheet name="Control de Documento" sheetId="59" r:id="rId17"/>
    <sheet name="Impresión Listados" sheetId="64" r:id="rId18"/>
  </sheets>
  <externalReferences>
    <externalReference r:id="rId19"/>
  </externalReferences>
  <definedNames>
    <definedName name="_xlnm._FilterDatabase" localSheetId="17" hidden="1">'Impresión Listados'!$AA$16:$AE$127</definedName>
    <definedName name="_xlnm._FilterDatabase" localSheetId="8" hidden="1">'MATRIZ DE RIESGOS'!$A$11:$BY$60</definedName>
    <definedName name="_xlnm._FilterDatabase" localSheetId="7" hidden="1">'Parametrizaciones Advisory'!$B$50:$G$80</definedName>
    <definedName name="_xlnm._FilterDatabase" localSheetId="5" hidden="1">'Soporte Impacto'!$A$12:$B$526</definedName>
    <definedName name="ac">'Parametrizaciones Advisory'!$C$85:$C$87</definedName>
    <definedName name="ACT">'Parametrizaciones Advisory'!$C$126:$C$128</definedName>
    <definedName name="area">'Parametrizaciones Generales'!$F$17:$F$81</definedName>
    <definedName name="_xlnm.Print_Area" localSheetId="9">'Mapa Inherente'!$A$5:$BI$81</definedName>
    <definedName name="_xlnm.Print_Area" localSheetId="10">'Mapa Residual'!$A$5:$BI$88</definedName>
    <definedName name="AS">'Parametrizaciones Advisory'!$C$346:$C$347</definedName>
    <definedName name="calimp">'Parametrizaciones Advisory'!$D$274:$E$279</definedName>
    <definedName name="calprob">'Parametrizaciones Advisory'!$D$267:$E$272</definedName>
    <definedName name="casuistica">'Soporte Probabilidad'!$D$17:$D$21</definedName>
    <definedName name="cc">'Parametrizaciones Advisory'!$C$82:$C$83</definedName>
    <definedName name="CLASEVENTO">'Parametrizaciones Advisory'!$F$9:$F$12</definedName>
    <definedName name="control">'Parametrizaciones Advisory'!$C$194:$C$260</definedName>
    <definedName name="conv">'Parametrizaciones Advisory'!$C$159:$F$168</definedName>
    <definedName name="dario" localSheetId="14">#REF!</definedName>
    <definedName name="dario" localSheetId="15">#REF!</definedName>
    <definedName name="dario" localSheetId="13">#REF!</definedName>
    <definedName name="dario" localSheetId="17">#REF!</definedName>
    <definedName name="dario" localSheetId="10">#REF!</definedName>
    <definedName name="dario" localSheetId="1">#REF!</definedName>
    <definedName name="dario" localSheetId="2">#REF!</definedName>
    <definedName name="dario" localSheetId="3">#REF!</definedName>
    <definedName name="dario">#REF!</definedName>
    <definedName name="DC">'Parametrizaciones Advisory'!$C$122:$C$124</definedName>
    <definedName name="dis">'Parametrizaciones Advisory'!$C$144:$C$146</definedName>
    <definedName name="DISI">'Parametrizaciones Advisory'!$C$148:$C$150</definedName>
    <definedName name="Economico">'Soporte Impacto'!$C$23:$C$27</definedName>
    <definedName name="ej">'Parametrizaciones Advisory'!$C$134:$C$137</definedName>
    <definedName name="even">'Parametrizaciones Advisory'!$C$300:$C$306</definedName>
    <definedName name="evidencia">'Parametrizaciones Advisory'!$F$85:$F$87</definedName>
    <definedName name="FR">'Parametrizaciones Advisory'!$C$14:$C$28</definedName>
    <definedName name="FRE">'Parametrizaciones Advisory'!$C$118:$C$120</definedName>
    <definedName name="FU">'Parametrizaciones Advisory'!$C$94:$C$96</definedName>
    <definedName name="IM">'Parametrizaciones Advisory'!$C$37:$C$42</definedName>
    <definedName name="imp">'Soporte Impacto'!$C$13:$C$42</definedName>
    <definedName name="IMPA">'MATRIZ DE RIESGOS'!#REF!</definedName>
    <definedName name="impa1">'Parametrizaciones Advisory'!$C$274:$D$279</definedName>
    <definedName name="ImpacCiudadano">'Soporte Impacto'!$C$13:$C$17</definedName>
    <definedName name="ImpContinuidad">'Soporte Impacto'!$C$18:$C$22</definedName>
    <definedName name="ImpEconomico">'Soporte Impacto'!$C$25:$C$27</definedName>
    <definedName name="ImpLegal">'Soporte Impacto'!$C$28:$C$32</definedName>
    <definedName name="ImpReputacional">'Soporte Impacto'!$C$33:$C$37</definedName>
    <definedName name="ImpSeguridad">'Soporte Impacto'!$C$38:$C$42</definedName>
    <definedName name="julio">'[1]Parametrizaciones Advisory'!$C$247:$C$253</definedName>
    <definedName name="julio2">'Parametrizaciones Advisory'!$C$30:$C$34</definedName>
    <definedName name="julio3">'Parametrizaciones Advisory'!$C$37:$C$41</definedName>
    <definedName name="julio4">'[1]Parametrizaciones Advisory'!$B$38:$G$62</definedName>
    <definedName name="LINEA">'Parametrizaciones Advisory'!$F$26:$F$29</definedName>
    <definedName name="MATRIZ" localSheetId="17">'Impresión Listados'!$D$16:$AE$55</definedName>
    <definedName name="MATRIZ">'MATRIZ DE RIESGOS'!$D$10:$BH$834</definedName>
    <definedName name="matriztabla">'MATRIZ DE RIESGOS'!#REF!</definedName>
    <definedName name="NAT">'Parametrizaciones Advisory'!$C$98:$C$101</definedName>
    <definedName name="NCAL">'Parametrizaciones Advisory'!$C$309:$D$313</definedName>
    <definedName name="NEG">'Parametrizaciones Advisory'!$C$144:$C$145</definedName>
    <definedName name="NRES">'Parametrizaciones Advisory'!$E$318:$G$344</definedName>
    <definedName name="OBJ">'Parametrizaciones Advisory'!$C$9:$C$12</definedName>
    <definedName name="obs">'Parametrizaciones Advisory'!$C$130:$C$132</definedName>
    <definedName name="PAULINA">'[1]Parametrizaciones Advisory'!$C$247:$C$253</definedName>
    <definedName name="PER">'Parametrizaciones Advisory'!$C$103:$C$116</definedName>
    <definedName name="PR">'Parametrizaciones Advisory'!$C$30:$C$35</definedName>
    <definedName name="prob">'Soporte Probabilidad'!$D$12:$D$22</definedName>
    <definedName name="prob1">'Parametrizaciones Advisory'!$C$267:$D$272</definedName>
    <definedName name="PROBC">'Parametrizaciones Advisory'!$F$33:$F$37</definedName>
    <definedName name="proc">'Parametrizaciones Generales'!$D$17:$D$81</definedName>
    <definedName name="rcorr">'MATRIZ DE RIESGOS'!$BW$12:$BX$517</definedName>
    <definedName name="ref_contr" localSheetId="17">#REF!</definedName>
    <definedName name="ref_contr" localSheetId="10">#REF!</definedName>
    <definedName name="ref_contr">#REF!</definedName>
    <definedName name="res" localSheetId="15">'Parametrizaciones Advisory'!#REF!</definedName>
    <definedName name="res" localSheetId="17">'Parametrizaciones Advisory'!#REF!</definedName>
    <definedName name="res" localSheetId="10">'Parametrizaciones Advisory'!#REF!</definedName>
    <definedName name="res">'Parametrizaciones Advisory'!#REF!</definedName>
    <definedName name="residual">'Parametrizaciones Advisory'!$E$281:$G$297</definedName>
    <definedName name="RESIDUAL1" localSheetId="15">'Parametrizaciones Advisory'!#REF!</definedName>
    <definedName name="RESIDUAL1" localSheetId="17">'Parametrizaciones Advisory'!#REF!</definedName>
    <definedName name="RESIDUAL1" localSheetId="10">'Parametrizaciones Advisory'!#REF!</definedName>
    <definedName name="RESIDUAL1">'Parametrizaciones Advisory'!#REF!</definedName>
    <definedName name="residual2" localSheetId="15">'Parametrizaciones Advisory'!#REF!</definedName>
    <definedName name="residual2" localSheetId="17">'Parametrizaciones Advisory'!#REF!</definedName>
    <definedName name="residual2" localSheetId="10">'Parametrizaciones Advisory'!#REF!</definedName>
    <definedName name="residual2">'Parametrizaciones Advisory'!#REF!</definedName>
    <definedName name="residual3" localSheetId="15">'Parametrizaciones Advisory'!#REF!</definedName>
    <definedName name="residual3" localSheetId="17">'Parametrizaciones Advisory'!#REF!</definedName>
    <definedName name="residual3" localSheetId="10">'Parametrizaciones Advisory'!#REF!</definedName>
    <definedName name="residual3">'Parametrizaciones Advisory'!#REF!</definedName>
    <definedName name="residual4" localSheetId="15">'Parametrizaciones Advisory'!#REF!</definedName>
    <definedName name="residual4" localSheetId="17">'Parametrizaciones Advisory'!#REF!</definedName>
    <definedName name="residual4" localSheetId="10">'Parametrizaciones Advisory'!#REF!</definedName>
    <definedName name="residual4">'Parametrizaciones Advisory'!#REF!</definedName>
    <definedName name="residual5" localSheetId="15">'Parametrizaciones Advisory'!#REF!</definedName>
    <definedName name="residual5" localSheetId="17">'Parametrizaciones Advisory'!#REF!</definedName>
    <definedName name="residual5" localSheetId="10">'Parametrizaciones Advisory'!#REF!</definedName>
    <definedName name="residual5">'Parametrizaciones Advisory'!#REF!</definedName>
    <definedName name="RESIDUAL6" localSheetId="15">'Parametrizaciones Advisory'!#REF!</definedName>
    <definedName name="RESIDUAL6" localSheetId="17">'Parametrizaciones Advisory'!#REF!</definedName>
    <definedName name="RESIDUAL6" localSheetId="10">'Parametrizaciones Advisory'!#REF!</definedName>
    <definedName name="RESIDUAL6">'Parametrizaciones Advisory'!#REF!</definedName>
    <definedName name="resxxx" localSheetId="17">'Impresión Listados'!#REF!</definedName>
    <definedName name="resxxx">'MATRIZ DE RIESGOS'!$AY$12:$AY$145</definedName>
    <definedName name="RESXXXX" localSheetId="17">'Impresión Listados'!#REF!</definedName>
    <definedName name="RESXXXX">'MATRIZ DE RIESGOS'!$BT$12:$BT$145</definedName>
    <definedName name="ri">'Parametrizaciones Advisory'!$B$51:$G$80</definedName>
    <definedName name="riesgo">'Parametrizaciones Advisory'!$B$194:$B$225</definedName>
    <definedName name="rpta">'Parametrizaciones Advisory'!$C$171:$C$174</definedName>
    <definedName name="rr">'Parametrizaciones Advisory'!$B$50:$F$80</definedName>
    <definedName name="SOL">'Parametrizaciones Advisory'!$C$139:$C$142</definedName>
    <definedName name="solcon">'Parametrizaciones Advisory'!$B$180:$L$266</definedName>
    <definedName name="SRI">'Parametrizaciones Advisory'!$C$44:$C$48</definedName>
    <definedName name="TC">'Parametrizaciones Advisory'!$C$89:$C$92</definedName>
    <definedName name="un">'Parametrizaciones Generales'!$C$17:$C$81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X40" i="41" l="1"/>
  <c r="BW40" i="41"/>
  <c r="BH40" i="41"/>
  <c r="BG40" i="41"/>
  <c r="BE40" i="41"/>
  <c r="BD40" i="41"/>
  <c r="BC40" i="41"/>
  <c r="BB40" i="41"/>
  <c r="BA40" i="41"/>
  <c r="AZ40" i="41"/>
  <c r="AY40" i="41"/>
  <c r="AS40" i="41"/>
  <c r="W40" i="41"/>
  <c r="BU40" i="41" s="1"/>
  <c r="P40" i="41"/>
  <c r="M40" i="41"/>
  <c r="D82" i="65"/>
  <c r="D85" i="65" s="1"/>
  <c r="D83" i="65"/>
  <c r="D84" i="65"/>
  <c r="D57" i="65" s="1"/>
  <c r="M12" i="41"/>
  <c r="M16" i="41"/>
  <c r="M24" i="41"/>
  <c r="M27" i="41"/>
  <c r="M30" i="41"/>
  <c r="M33" i="41"/>
  <c r="M36" i="41"/>
  <c r="M41" i="41"/>
  <c r="M48" i="41"/>
  <c r="M52" i="41"/>
  <c r="M56" i="41"/>
  <c r="BE30" i="41"/>
  <c r="BD30" i="41"/>
  <c r="BC30" i="41"/>
  <c r="BB30" i="41"/>
  <c r="BA30" i="41"/>
  <c r="AZ30" i="41"/>
  <c r="AY30" i="41"/>
  <c r="AO30" i="41"/>
  <c r="BW14" i="41"/>
  <c r="BX14" i="41"/>
  <c r="BJ14" i="41"/>
  <c r="BK14" i="41" s="1"/>
  <c r="AZ14" i="41"/>
  <c r="BA14" i="41"/>
  <c r="BB14" i="41"/>
  <c r="BC14" i="41"/>
  <c r="BD14" i="41"/>
  <c r="BE14" i="41"/>
  <c r="AY14" i="41"/>
  <c r="AO14" i="41"/>
  <c r="C9" i="65"/>
  <c r="C10" i="65"/>
  <c r="C11" i="65"/>
  <c r="C12" i="65"/>
  <c r="C13" i="65"/>
  <c r="C14" i="65"/>
  <c r="C15" i="65"/>
  <c r="C16" i="65"/>
  <c r="C17" i="65"/>
  <c r="C18" i="65"/>
  <c r="G57" i="65"/>
  <c r="AZ37" i="41"/>
  <c r="BA37" i="41"/>
  <c r="BB37" i="41"/>
  <c r="BC37" i="41"/>
  <c r="BD37" i="41"/>
  <c r="BE37" i="41"/>
  <c r="AY37" i="41"/>
  <c r="AY32" i="41"/>
  <c r="BW32" i="41"/>
  <c r="BX32" i="41"/>
  <c r="AV17" i="41"/>
  <c r="BJ17" i="41" s="1"/>
  <c r="BJ18" i="41"/>
  <c r="BK18" i="41" s="1"/>
  <c r="BJ19" i="41"/>
  <c r="BL19" i="41" s="1"/>
  <c r="BJ20" i="41"/>
  <c r="BK20" i="41" s="1"/>
  <c r="BJ21" i="41"/>
  <c r="BK21" i="41" s="1"/>
  <c r="BJ22" i="41"/>
  <c r="BL22" i="41" s="1"/>
  <c r="BJ23" i="41"/>
  <c r="BK23" i="41" s="1"/>
  <c r="BJ25" i="41"/>
  <c r="BK25" i="41" s="1"/>
  <c r="BP25" i="41" s="1"/>
  <c r="BS25" i="41" s="1"/>
  <c r="BJ26" i="41"/>
  <c r="BK26" i="41" s="1"/>
  <c r="BJ49" i="41"/>
  <c r="BK49" i="41" s="1"/>
  <c r="BP49" i="41" s="1"/>
  <c r="BS49" i="41" s="1"/>
  <c r="BJ53" i="41"/>
  <c r="BL53" i="41" s="1"/>
  <c r="BO53" i="41" s="1"/>
  <c r="BR53" i="41" s="1"/>
  <c r="BW16" i="41"/>
  <c r="BX16" i="41"/>
  <c r="BW17" i="41"/>
  <c r="BX17" i="41"/>
  <c r="BY17" i="41"/>
  <c r="BV17" i="41" s="1"/>
  <c r="BW18" i="41"/>
  <c r="BX18" i="41"/>
  <c r="BY18" i="41"/>
  <c r="BV18" i="41" s="1"/>
  <c r="BW19" i="41"/>
  <c r="BX19" i="41"/>
  <c r="BY19" i="41"/>
  <c r="BV19" i="41" s="1"/>
  <c r="BW20" i="41"/>
  <c r="BX20" i="41"/>
  <c r="BY20" i="41"/>
  <c r="BV20" i="41" s="1"/>
  <c r="BW21" i="41"/>
  <c r="BX21" i="41"/>
  <c r="BY21" i="41"/>
  <c r="BV21" i="41" s="1"/>
  <c r="BW22" i="41"/>
  <c r="BX22" i="41"/>
  <c r="BY22" i="41"/>
  <c r="BV22" i="41" s="1"/>
  <c r="BW23" i="41"/>
  <c r="BX23" i="41"/>
  <c r="BY23" i="41"/>
  <c r="BV23" i="41" s="1"/>
  <c r="BW37" i="41"/>
  <c r="BX37" i="41"/>
  <c r="BY37" i="41"/>
  <c r="BV37" i="41" s="1"/>
  <c r="BW38" i="41"/>
  <c r="BX38" i="41"/>
  <c r="BY38" i="41"/>
  <c r="BV38" i="41" s="1"/>
  <c r="BW39" i="41"/>
  <c r="BX39" i="41"/>
  <c r="BY39" i="41"/>
  <c r="BV39" i="41" s="1"/>
  <c r="BW41" i="41"/>
  <c r="BX41" i="41"/>
  <c r="BW42" i="41"/>
  <c r="BX42" i="41"/>
  <c r="BW43" i="41"/>
  <c r="BX43" i="41"/>
  <c r="BY43" i="41"/>
  <c r="BV43" i="41" s="1"/>
  <c r="BW44" i="41"/>
  <c r="BX44" i="41"/>
  <c r="BY44" i="41"/>
  <c r="BV44" i="41" s="1"/>
  <c r="BW45" i="41"/>
  <c r="BX45" i="41"/>
  <c r="BY45" i="41"/>
  <c r="BV45" i="41" s="1"/>
  <c r="BW46" i="41"/>
  <c r="BX46" i="41"/>
  <c r="BY46" i="41"/>
  <c r="BV46" i="41" s="1"/>
  <c r="BW47" i="41"/>
  <c r="BX47" i="41"/>
  <c r="BY47" i="41"/>
  <c r="BV47" i="41" s="1"/>
  <c r="BW48" i="41"/>
  <c r="BX48" i="41"/>
  <c r="BW49" i="41"/>
  <c r="BX49" i="41"/>
  <c r="BY49" i="41"/>
  <c r="BV49" i="41" s="1"/>
  <c r="BW50" i="41"/>
  <c r="BX50" i="41"/>
  <c r="BY50" i="41"/>
  <c r="BV50" i="41" s="1"/>
  <c r="BW51" i="41"/>
  <c r="BX51" i="41"/>
  <c r="BY51" i="41"/>
  <c r="BV51" i="41" s="1"/>
  <c r="BW52" i="41"/>
  <c r="BX52" i="41"/>
  <c r="BU53" i="41"/>
  <c r="BW53" i="41"/>
  <c r="BX53" i="41"/>
  <c r="BY53" i="41"/>
  <c r="BV53" i="41" s="1"/>
  <c r="BU54" i="41"/>
  <c r="BW54" i="41"/>
  <c r="BX54" i="41"/>
  <c r="BY54" i="41"/>
  <c r="BV54" i="41" s="1"/>
  <c r="BU55" i="41"/>
  <c r="BW55" i="41"/>
  <c r="BX55" i="41"/>
  <c r="BY55" i="41"/>
  <c r="BV55" i="41" s="1"/>
  <c r="BW56" i="41"/>
  <c r="BX56" i="41"/>
  <c r="BW57" i="41"/>
  <c r="BX57" i="41"/>
  <c r="BY57" i="41"/>
  <c r="BV57" i="41" s="1"/>
  <c r="BW58" i="41"/>
  <c r="BX58" i="41"/>
  <c r="BY58" i="41"/>
  <c r="BV58" i="41" s="1"/>
  <c r="BW59" i="41"/>
  <c r="BX59" i="41"/>
  <c r="BY59" i="41"/>
  <c r="BV59" i="41" s="1"/>
  <c r="BW60" i="41"/>
  <c r="BX60" i="41"/>
  <c r="BY60" i="41"/>
  <c r="BV60" i="41" s="1"/>
  <c r="BT17" i="41"/>
  <c r="BT25" i="41"/>
  <c r="BT32" i="41"/>
  <c r="BT34" i="41"/>
  <c r="BT35" i="41"/>
  <c r="BT37" i="41"/>
  <c r="BT39" i="41"/>
  <c r="BT43" i="41"/>
  <c r="BT44" i="41"/>
  <c r="BT45" i="41"/>
  <c r="BT46" i="41"/>
  <c r="BT47" i="41"/>
  <c r="BT49" i="41"/>
  <c r="BT50" i="41"/>
  <c r="BT53" i="41"/>
  <c r="BT54" i="41"/>
  <c r="BT55" i="41"/>
  <c r="BT57" i="41"/>
  <c r="BT58" i="41"/>
  <c r="BT59" i="41"/>
  <c r="BT60" i="41"/>
  <c r="AZ50" i="41"/>
  <c r="BA50" i="41"/>
  <c r="BB50" i="41"/>
  <c r="BC50" i="41"/>
  <c r="BD50" i="41"/>
  <c r="BE50" i="41"/>
  <c r="AY50" i="41"/>
  <c r="AV44" i="41"/>
  <c r="BJ44" i="41" s="1"/>
  <c r="AV45" i="41"/>
  <c r="BJ45" i="41" s="1"/>
  <c r="AV46" i="41"/>
  <c r="BJ46" i="41" s="1"/>
  <c r="AV47" i="41"/>
  <c r="BJ47" i="41" s="1"/>
  <c r="AV50" i="41"/>
  <c r="BJ50" i="41" s="1"/>
  <c r="AV51" i="41"/>
  <c r="BJ51" i="41" s="1"/>
  <c r="BK51" i="41" s="1"/>
  <c r="AV54" i="41"/>
  <c r="BJ54" i="41" s="1"/>
  <c r="AV55" i="41"/>
  <c r="BJ55" i="41" s="1"/>
  <c r="AS50" i="41"/>
  <c r="AY46" i="41"/>
  <c r="AZ46" i="41"/>
  <c r="BA46" i="41"/>
  <c r="BB46" i="41"/>
  <c r="BC46" i="41"/>
  <c r="BD46" i="41"/>
  <c r="BE46" i="41"/>
  <c r="AY47" i="41"/>
  <c r="AZ47" i="41"/>
  <c r="BA47" i="41"/>
  <c r="BB47" i="41"/>
  <c r="BC47" i="41"/>
  <c r="BD47" i="41"/>
  <c r="BE47" i="41"/>
  <c r="AO46" i="41"/>
  <c r="AO47" i="41"/>
  <c r="AV38" i="41"/>
  <c r="BJ38" i="41" s="1"/>
  <c r="BK38" i="41" s="1"/>
  <c r="AV39" i="41"/>
  <c r="BJ39" i="41" s="1"/>
  <c r="BL39" i="41" s="1"/>
  <c r="BO39" i="41" s="1"/>
  <c r="BR39" i="41" s="1"/>
  <c r="AV34" i="41"/>
  <c r="BJ34" i="41" s="1"/>
  <c r="AV35" i="41"/>
  <c r="BJ35" i="41" s="1"/>
  <c r="AO37" i="41"/>
  <c r="BF40" i="41" l="1"/>
  <c r="BI40" i="41"/>
  <c r="BL20" i="41"/>
  <c r="BF14" i="41"/>
  <c r="AN14" i="41" s="1"/>
  <c r="AS14" i="41" s="1"/>
  <c r="BF30" i="41"/>
  <c r="AN30" i="41" s="1"/>
  <c r="AS30" i="41" s="1"/>
  <c r="BL18" i="41"/>
  <c r="BF37" i="41"/>
  <c r="AN37" i="41" s="1"/>
  <c r="AP37" i="41" s="1"/>
  <c r="BL14" i="41"/>
  <c r="BK22" i="41"/>
  <c r="BF50" i="41"/>
  <c r="BL49" i="41"/>
  <c r="BO49" i="41" s="1"/>
  <c r="BR49" i="41" s="1"/>
  <c r="BL50" i="41"/>
  <c r="BO50" i="41" s="1"/>
  <c r="BR50" i="41" s="1"/>
  <c r="BK50" i="41"/>
  <c r="BP50" i="41" s="1"/>
  <c r="BS50" i="41" s="1"/>
  <c r="BK54" i="41"/>
  <c r="BP54" i="41" s="1"/>
  <c r="BS54" i="41" s="1"/>
  <c r="BL54" i="41"/>
  <c r="BO54" i="41" s="1"/>
  <c r="BR54" i="41" s="1"/>
  <c r="BL45" i="41"/>
  <c r="BO45" i="41" s="1"/>
  <c r="BR45" i="41" s="1"/>
  <c r="BK45" i="41"/>
  <c r="BP45" i="41" s="1"/>
  <c r="BS45" i="41" s="1"/>
  <c r="BL55" i="41"/>
  <c r="BO55" i="41" s="1"/>
  <c r="BR55" i="41" s="1"/>
  <c r="BK55" i="41"/>
  <c r="BP55" i="41" s="1"/>
  <c r="BS55" i="41" s="1"/>
  <c r="BK35" i="41"/>
  <c r="BP35" i="41" s="1"/>
  <c r="BS35" i="41" s="1"/>
  <c r="BL35" i="41"/>
  <c r="BO35" i="41" s="1"/>
  <c r="BR35" i="41" s="1"/>
  <c r="BL44" i="41"/>
  <c r="BO44" i="41" s="1"/>
  <c r="BR44" i="41" s="1"/>
  <c r="BK44" i="41"/>
  <c r="BP44" i="41" s="1"/>
  <c r="BS44" i="41" s="1"/>
  <c r="BK34" i="41"/>
  <c r="BP34" i="41" s="1"/>
  <c r="BS34" i="41" s="1"/>
  <c r="BL34" i="41"/>
  <c r="BO34" i="41" s="1"/>
  <c r="BR34" i="41" s="1"/>
  <c r="BK47" i="41"/>
  <c r="BP47" i="41" s="1"/>
  <c r="BS47" i="41" s="1"/>
  <c r="BL47" i="41"/>
  <c r="BO47" i="41" s="1"/>
  <c r="BR47" i="41" s="1"/>
  <c r="BK46" i="41"/>
  <c r="BP46" i="41" s="1"/>
  <c r="BS46" i="41" s="1"/>
  <c r="BL46" i="41"/>
  <c r="BO46" i="41" s="1"/>
  <c r="BR46" i="41" s="1"/>
  <c r="BL25" i="41"/>
  <c r="BO25" i="41" s="1"/>
  <c r="BR25" i="41" s="1"/>
  <c r="BL23" i="41"/>
  <c r="BL21" i="41"/>
  <c r="BK19" i="41"/>
  <c r="BK17" i="41"/>
  <c r="BP17" i="41" s="1"/>
  <c r="BS17" i="41" s="1"/>
  <c r="BL17" i="41"/>
  <c r="BO17" i="41" s="1"/>
  <c r="BR17" i="41" s="1"/>
  <c r="BK53" i="41"/>
  <c r="BP53" i="41" s="1"/>
  <c r="BS53" i="41" s="1"/>
  <c r="BK39" i="41"/>
  <c r="BP39" i="41" s="1"/>
  <c r="BS39" i="41" s="1"/>
  <c r="BL38" i="41"/>
  <c r="BL51" i="41"/>
  <c r="BL26" i="41"/>
  <c r="BF46" i="41"/>
  <c r="AN46" i="41" s="1"/>
  <c r="AP46" i="41" s="1"/>
  <c r="BF47" i="41"/>
  <c r="AN47" i="41" s="1"/>
  <c r="AP47" i="41" s="1"/>
  <c r="AS37" i="41" l="1"/>
  <c r="AP14" i="41"/>
  <c r="AP30" i="41"/>
  <c r="AS46" i="41"/>
  <c r="AS47" i="41"/>
  <c r="AZ42" i="41" l="1"/>
  <c r="BA42" i="41"/>
  <c r="BB42" i="41"/>
  <c r="BC42" i="41"/>
  <c r="BD42" i="41"/>
  <c r="BE42" i="41"/>
  <c r="BG42" i="41"/>
  <c r="BH42" i="41"/>
  <c r="BT42" i="41" s="1"/>
  <c r="AY42" i="41"/>
  <c r="AO42" i="41"/>
  <c r="BW36" i="41"/>
  <c r="BX36" i="41"/>
  <c r="BY34" i="41"/>
  <c r="BY35" i="41"/>
  <c r="BE35" i="41"/>
  <c r="BD35" i="41"/>
  <c r="BC35" i="41"/>
  <c r="BB35" i="41"/>
  <c r="BA35" i="41"/>
  <c r="AZ35" i="41"/>
  <c r="AY35" i="41"/>
  <c r="AO35" i="41"/>
  <c r="BH23" i="41"/>
  <c r="BG23" i="41"/>
  <c r="BP23" i="41" s="1"/>
  <c r="BS23" i="41" s="1"/>
  <c r="BE23" i="41"/>
  <c r="BD23" i="41"/>
  <c r="BC23" i="41"/>
  <c r="BB23" i="41"/>
  <c r="BA23" i="41"/>
  <c r="AZ23" i="41"/>
  <c r="AY23" i="41"/>
  <c r="AO23" i="41"/>
  <c r="W23" i="41"/>
  <c r="BU23" i="41" s="1"/>
  <c r="BH22" i="41"/>
  <c r="BG22" i="41"/>
  <c r="BP22" i="41" s="1"/>
  <c r="BS22" i="41" s="1"/>
  <c r="BE22" i="41"/>
  <c r="BD22" i="41"/>
  <c r="BC22" i="41"/>
  <c r="BB22" i="41"/>
  <c r="BA22" i="41"/>
  <c r="AZ22" i="41"/>
  <c r="AY22" i="41"/>
  <c r="BH21" i="41"/>
  <c r="BG21" i="41"/>
  <c r="BP21" i="41" s="1"/>
  <c r="BS21" i="41" s="1"/>
  <c r="BE21" i="41"/>
  <c r="BD21" i="41"/>
  <c r="BC21" i="41"/>
  <c r="BB21" i="41"/>
  <c r="BA21" i="41"/>
  <c r="AZ21" i="41"/>
  <c r="AY21" i="41"/>
  <c r="BH20" i="41"/>
  <c r="BG20" i="41"/>
  <c r="BP20" i="41" s="1"/>
  <c r="BS20" i="41" s="1"/>
  <c r="BE20" i="41"/>
  <c r="BD20" i="41"/>
  <c r="BC20" i="41"/>
  <c r="BB20" i="41"/>
  <c r="BA20" i="41"/>
  <c r="AZ20" i="41"/>
  <c r="AY20" i="41"/>
  <c r="BM20" i="41"/>
  <c r="AO20" i="41"/>
  <c r="BH19" i="41"/>
  <c r="BG19" i="41"/>
  <c r="BP19" i="41" s="1"/>
  <c r="BS19" i="41" s="1"/>
  <c r="BE19" i="41"/>
  <c r="BD19" i="41"/>
  <c r="BC19" i="41"/>
  <c r="BB19" i="41"/>
  <c r="BA19" i="41"/>
  <c r="AZ19" i="41"/>
  <c r="AY19" i="41"/>
  <c r="AO19" i="41"/>
  <c r="BH31" i="41"/>
  <c r="BG31" i="41"/>
  <c r="BE31" i="41"/>
  <c r="BD31" i="41"/>
  <c r="BC31" i="41"/>
  <c r="BB31" i="41"/>
  <c r="BA31" i="41"/>
  <c r="AZ31" i="41"/>
  <c r="AY31" i="41"/>
  <c r="AO31" i="41"/>
  <c r="BW27" i="41"/>
  <c r="BX27" i="41"/>
  <c r="BH29" i="41"/>
  <c r="BG29" i="41"/>
  <c r="BE29" i="41"/>
  <c r="BD29" i="41"/>
  <c r="BC29" i="41"/>
  <c r="BB29" i="41"/>
  <c r="BA29" i="41"/>
  <c r="AZ29" i="41"/>
  <c r="AY29" i="41"/>
  <c r="AV29" i="41"/>
  <c r="BJ29" i="41" s="1"/>
  <c r="AO29" i="41"/>
  <c r="BG27" i="41"/>
  <c r="BE27" i="41"/>
  <c r="BD27" i="41"/>
  <c r="BC27" i="41"/>
  <c r="BB27" i="41"/>
  <c r="BA27" i="41"/>
  <c r="AZ27" i="41"/>
  <c r="AY27" i="41"/>
  <c r="AO27" i="41"/>
  <c r="BW25" i="41"/>
  <c r="BX25" i="41"/>
  <c r="BW26" i="41"/>
  <c r="BX26" i="41"/>
  <c r="BY26" i="41"/>
  <c r="BW24" i="41"/>
  <c r="BX24" i="41"/>
  <c r="BY13" i="41"/>
  <c r="BY15" i="41"/>
  <c r="BE17" i="41"/>
  <c r="BD17" i="41"/>
  <c r="BC17" i="41"/>
  <c r="BB17" i="41"/>
  <c r="BA17" i="41"/>
  <c r="AZ17" i="41"/>
  <c r="AY17" i="41"/>
  <c r="AO17" i="41"/>
  <c r="BE25" i="41"/>
  <c r="BD25" i="41"/>
  <c r="BC25" i="41"/>
  <c r="BB25" i="41"/>
  <c r="BA25" i="41"/>
  <c r="AZ25" i="41"/>
  <c r="AY25" i="41"/>
  <c r="AO25" i="41"/>
  <c r="AO12" i="41"/>
  <c r="BH15" i="41"/>
  <c r="BG15" i="41"/>
  <c r="BE15" i="41"/>
  <c r="BD15" i="41"/>
  <c r="BC15" i="41"/>
  <c r="BB15" i="41"/>
  <c r="BA15" i="41"/>
  <c r="AZ15" i="41"/>
  <c r="AY15" i="41"/>
  <c r="AV15" i="41"/>
  <c r="BJ15" i="41" s="1"/>
  <c r="AO15" i="41"/>
  <c r="BI23" i="41" l="1"/>
  <c r="BT23" i="41"/>
  <c r="BO23" i="41"/>
  <c r="BR23" i="41" s="1"/>
  <c r="BT21" i="41"/>
  <c r="BO21" i="41"/>
  <c r="BR21" i="41" s="1"/>
  <c r="BK15" i="41"/>
  <c r="BP15" i="41" s="1"/>
  <c r="BS15" i="41" s="1"/>
  <c r="BL15" i="41"/>
  <c r="BO15" i="41" s="1"/>
  <c r="BR15" i="41" s="1"/>
  <c r="BT20" i="41"/>
  <c r="BO20" i="41"/>
  <c r="BR20" i="41" s="1"/>
  <c r="BT19" i="41"/>
  <c r="BO19" i="41"/>
  <c r="BR19" i="41" s="1"/>
  <c r="BL29" i="41"/>
  <c r="BO29" i="41" s="1"/>
  <c r="BR29" i="41" s="1"/>
  <c r="BK29" i="41"/>
  <c r="BP29" i="41" s="1"/>
  <c r="BS29" i="41" s="1"/>
  <c r="BT22" i="41"/>
  <c r="BO22" i="41"/>
  <c r="BR22" i="41" s="1"/>
  <c r="BI15" i="41"/>
  <c r="BT15" i="41"/>
  <c r="BI29" i="41"/>
  <c r="BT29" i="41"/>
  <c r="BI31" i="41"/>
  <c r="BT31" i="41"/>
  <c r="BF42" i="41"/>
  <c r="AN42" i="41" s="1"/>
  <c r="AP42" i="41" s="1"/>
  <c r="BF35" i="41"/>
  <c r="AN35" i="41" s="1"/>
  <c r="AP35" i="41" s="1"/>
  <c r="BF23" i="41"/>
  <c r="AN23" i="41" s="1"/>
  <c r="AP23" i="41" s="1"/>
  <c r="BM21" i="41"/>
  <c r="BN21" i="41"/>
  <c r="BN22" i="41"/>
  <c r="BM22" i="41"/>
  <c r="BF22" i="41"/>
  <c r="AN22" i="41" s="1"/>
  <c r="BI22" i="41"/>
  <c r="BI21" i="41"/>
  <c r="BF20" i="41"/>
  <c r="AN20" i="41" s="1"/>
  <c r="AS20" i="41" s="1"/>
  <c r="BI20" i="41"/>
  <c r="BF21" i="41"/>
  <c r="AN21" i="41" s="1"/>
  <c r="AS21" i="41" s="1"/>
  <c r="BN20" i="41"/>
  <c r="BM19" i="41"/>
  <c r="BN19" i="41"/>
  <c r="BF19" i="41"/>
  <c r="AN19" i="41" s="1"/>
  <c r="AS19" i="41" s="1"/>
  <c r="BI19" i="41"/>
  <c r="BF17" i="41"/>
  <c r="AN17" i="41" s="1"/>
  <c r="AP17" i="41" s="1"/>
  <c r="BF29" i="41"/>
  <c r="AN29" i="41" s="1"/>
  <c r="AS29" i="41" s="1"/>
  <c r="BF31" i="41"/>
  <c r="AN31" i="41" s="1"/>
  <c r="AS31" i="41" s="1"/>
  <c r="BF27" i="41"/>
  <c r="AN27" i="41" s="1"/>
  <c r="AS27" i="41" s="1"/>
  <c r="BF25" i="41"/>
  <c r="AN25" i="41" s="1"/>
  <c r="AS25" i="41" s="1"/>
  <c r="BF15" i="41"/>
  <c r="AN15" i="41" s="1"/>
  <c r="AP15" i="41" s="1"/>
  <c r="AS42" i="41" l="1"/>
  <c r="AS35" i="41"/>
  <c r="AP19" i="41"/>
  <c r="AP21" i="41"/>
  <c r="AS17" i="41"/>
  <c r="AP20" i="41"/>
  <c r="AP29" i="41"/>
  <c r="AP27" i="41"/>
  <c r="AP31" i="41"/>
  <c r="AP25" i="41"/>
  <c r="AS15" i="41"/>
  <c r="C8" i="65" l="1"/>
  <c r="BY32" i="41"/>
  <c r="BJ58" i="41"/>
  <c r="AV59" i="41"/>
  <c r="BJ59" i="41" s="1"/>
  <c r="AV60" i="41"/>
  <c r="BJ60" i="41" s="1"/>
  <c r="BK59" i="41" l="1"/>
  <c r="BL59" i="41"/>
  <c r="BL60" i="41"/>
  <c r="BK60" i="41"/>
  <c r="BK58" i="41"/>
  <c r="BP58" i="41" s="1"/>
  <c r="BL58" i="41"/>
  <c r="BO58" i="41" s="1"/>
  <c r="BE58" i="41"/>
  <c r="BD58" i="41"/>
  <c r="BC58" i="41"/>
  <c r="BB58" i="41"/>
  <c r="BA58" i="41"/>
  <c r="AZ58" i="41"/>
  <c r="AY58" i="41"/>
  <c r="AS58" i="41"/>
  <c r="BE39" i="41"/>
  <c r="BD39" i="41"/>
  <c r="BC39" i="41"/>
  <c r="BB39" i="41"/>
  <c r="BA39" i="41"/>
  <c r="AZ39" i="41"/>
  <c r="AY39" i="41"/>
  <c r="AS39" i="41"/>
  <c r="AY49" i="41"/>
  <c r="BE49" i="41"/>
  <c r="BD49" i="41"/>
  <c r="BC49" i="41"/>
  <c r="BB49" i="41"/>
  <c r="BA49" i="41"/>
  <c r="AZ49" i="41"/>
  <c r="AS49" i="41"/>
  <c r="BP59" i="41" l="1"/>
  <c r="BS59" i="41" s="1"/>
  <c r="BP60" i="41"/>
  <c r="BS60" i="41" s="1"/>
  <c r="BO60" i="41"/>
  <c r="BR60" i="41" s="1"/>
  <c r="BO59" i="41"/>
  <c r="BR59" i="41" s="1"/>
  <c r="BF58" i="41"/>
  <c r="BF49" i="41"/>
  <c r="BF39" i="41"/>
  <c r="BE32" i="41"/>
  <c r="BD32" i="41"/>
  <c r="BC32" i="41"/>
  <c r="BB32" i="41"/>
  <c r="BA32" i="41"/>
  <c r="AZ32" i="41"/>
  <c r="AO32" i="41"/>
  <c r="BF32" i="41" l="1"/>
  <c r="AN32" i="41" s="1"/>
  <c r="AS32" i="41" s="1"/>
  <c r="AZ16" i="41"/>
  <c r="BA16" i="41"/>
  <c r="BB16" i="41"/>
  <c r="BC16" i="41"/>
  <c r="BD16" i="41"/>
  <c r="BE16" i="41"/>
  <c r="AZ18" i="41"/>
  <c r="BA18" i="41"/>
  <c r="BB18" i="41"/>
  <c r="BC18" i="41"/>
  <c r="BD18" i="41"/>
  <c r="BE18" i="41"/>
  <c r="AZ24" i="41"/>
  <c r="BA24" i="41"/>
  <c r="BB24" i="41"/>
  <c r="BC24" i="41"/>
  <c r="BD24" i="41"/>
  <c r="BE24" i="41"/>
  <c r="AZ26" i="41"/>
  <c r="BA26" i="41"/>
  <c r="BB26" i="41"/>
  <c r="BC26" i="41"/>
  <c r="BD26" i="41"/>
  <c r="BE26" i="41"/>
  <c r="AZ28" i="41"/>
  <c r="BA28" i="41"/>
  <c r="BB28" i="41"/>
  <c r="BC28" i="41"/>
  <c r="BD28" i="41"/>
  <c r="BE28" i="41"/>
  <c r="AP32" i="41" l="1"/>
  <c r="BF24" i="41"/>
  <c r="BF28" i="41"/>
  <c r="BF26" i="41"/>
  <c r="BF16" i="41"/>
  <c r="BF18" i="41"/>
  <c r="I76" i="49"/>
  <c r="AZ12" i="41"/>
  <c r="BA12" i="41"/>
  <c r="BB12" i="41"/>
  <c r="BC12" i="41"/>
  <c r="BD12" i="41"/>
  <c r="BE12" i="41"/>
  <c r="AZ13" i="41"/>
  <c r="BA13" i="41"/>
  <c r="BB13" i="41"/>
  <c r="BC13" i="41"/>
  <c r="BD13" i="41"/>
  <c r="BE13" i="41"/>
  <c r="AS24" i="41"/>
  <c r="AS28" i="41"/>
  <c r="AZ33" i="41"/>
  <c r="BA33" i="41"/>
  <c r="BB33" i="41"/>
  <c r="BC33" i="41"/>
  <c r="BD33" i="41"/>
  <c r="BE33" i="41"/>
  <c r="AZ36" i="41"/>
  <c r="BA36" i="41"/>
  <c r="BB36" i="41"/>
  <c r="BC36" i="41"/>
  <c r="BD36" i="41"/>
  <c r="BE36" i="41"/>
  <c r="AZ38" i="41"/>
  <c r="BA38" i="41"/>
  <c r="BB38" i="41"/>
  <c r="BC38" i="41"/>
  <c r="BD38" i="41"/>
  <c r="BE38" i="41"/>
  <c r="AZ41" i="41"/>
  <c r="BA41" i="41"/>
  <c r="BB41" i="41"/>
  <c r="BC41" i="41"/>
  <c r="BD41" i="41"/>
  <c r="BE41" i="41"/>
  <c r="AZ43" i="41"/>
  <c r="BA43" i="41"/>
  <c r="BB43" i="41"/>
  <c r="BC43" i="41"/>
  <c r="BD43" i="41"/>
  <c r="BE43" i="41"/>
  <c r="AZ44" i="41"/>
  <c r="BA44" i="41"/>
  <c r="BB44" i="41"/>
  <c r="BC44" i="41"/>
  <c r="BD44" i="41"/>
  <c r="BE44" i="41"/>
  <c r="AZ45" i="41"/>
  <c r="BA45" i="41"/>
  <c r="BB45" i="41"/>
  <c r="BC45" i="41"/>
  <c r="BD45" i="41"/>
  <c r="BE45" i="41"/>
  <c r="AS48" i="41"/>
  <c r="AS51" i="41"/>
  <c r="AZ52" i="41"/>
  <c r="BA52" i="41"/>
  <c r="BB52" i="41"/>
  <c r="BC52" i="41"/>
  <c r="BD52" i="41"/>
  <c r="BE52" i="41"/>
  <c r="AS53" i="41"/>
  <c r="AS54" i="41"/>
  <c r="AS55" i="41"/>
  <c r="AZ56" i="41"/>
  <c r="BA56" i="41"/>
  <c r="BB56" i="41"/>
  <c r="BC56" i="41"/>
  <c r="BD56" i="41"/>
  <c r="BE56" i="41"/>
  <c r="AZ57" i="41"/>
  <c r="BA57" i="41"/>
  <c r="BB57" i="41"/>
  <c r="BC57" i="41"/>
  <c r="BD57" i="41"/>
  <c r="BE57" i="41"/>
  <c r="AS59" i="41"/>
  <c r="AS60" i="41"/>
  <c r="E318" i="40"/>
  <c r="E319" i="40"/>
  <c r="E320" i="40"/>
  <c r="E321" i="40"/>
  <c r="D274" i="40"/>
  <c r="D275" i="40"/>
  <c r="D276" i="40"/>
  <c r="G28" i="49" s="1"/>
  <c r="D277" i="40"/>
  <c r="D278" i="40"/>
  <c r="D279" i="40"/>
  <c r="D267" i="40"/>
  <c r="AW58" i="49" s="1"/>
  <c r="D268" i="40"/>
  <c r="C51" i="40"/>
  <c r="D51" i="40"/>
  <c r="G51" i="40" s="1"/>
  <c r="C52" i="40"/>
  <c r="D52" i="40"/>
  <c r="G52" i="40" s="1"/>
  <c r="C53" i="40"/>
  <c r="D53" i="40"/>
  <c r="G53" i="40" s="1"/>
  <c r="C54" i="40"/>
  <c r="F54" i="40" s="1"/>
  <c r="D54" i="40"/>
  <c r="G54" i="40"/>
  <c r="C55" i="40"/>
  <c r="F55" i="40" s="1"/>
  <c r="D55" i="40"/>
  <c r="G55" i="40" s="1"/>
  <c r="C56" i="40"/>
  <c r="D56" i="40"/>
  <c r="G56" i="40" s="1"/>
  <c r="C57" i="40"/>
  <c r="F57" i="40" s="1"/>
  <c r="D57" i="40"/>
  <c r="G57" i="40" s="1"/>
  <c r="C58" i="40"/>
  <c r="D58" i="40"/>
  <c r="G58" i="40" s="1"/>
  <c r="C59" i="40"/>
  <c r="F59" i="40" s="1"/>
  <c r="D59" i="40"/>
  <c r="G59" i="40" s="1"/>
  <c r="C60" i="40"/>
  <c r="F60" i="40" s="1"/>
  <c r="D60" i="40"/>
  <c r="G60" i="40" s="1"/>
  <c r="C61" i="40"/>
  <c r="F61" i="40" s="1"/>
  <c r="D61" i="40"/>
  <c r="G61" i="40" s="1"/>
  <c r="C62" i="40"/>
  <c r="F62" i="40" s="1"/>
  <c r="D62" i="40"/>
  <c r="G62" i="40" s="1"/>
  <c r="C63" i="40"/>
  <c r="F63" i="40" s="1"/>
  <c r="D63" i="40"/>
  <c r="G63" i="40" s="1"/>
  <c r="C64" i="40"/>
  <c r="D64" i="40"/>
  <c r="G64" i="40" s="1"/>
  <c r="C65" i="40"/>
  <c r="D65" i="40"/>
  <c r="G65" i="40" s="1"/>
  <c r="C66" i="40"/>
  <c r="F66" i="40" s="1"/>
  <c r="D66" i="40"/>
  <c r="G66" i="40" s="1"/>
  <c r="C67" i="40"/>
  <c r="F67" i="40" s="1"/>
  <c r="D67" i="40"/>
  <c r="G67" i="40" s="1"/>
  <c r="C68" i="40"/>
  <c r="D68" i="40"/>
  <c r="G68" i="40" s="1"/>
  <c r="C69" i="40"/>
  <c r="F69" i="40" s="1"/>
  <c r="D69" i="40"/>
  <c r="C70" i="40"/>
  <c r="C71" i="40" s="1"/>
  <c r="F71" i="40" s="1"/>
  <c r="D70" i="40"/>
  <c r="G70" i="40" s="1"/>
  <c r="D71" i="40"/>
  <c r="G71" i="40" s="1"/>
  <c r="D72" i="40"/>
  <c r="G72" i="40" s="1"/>
  <c r="C73" i="40"/>
  <c r="C74" i="40" s="1"/>
  <c r="D73" i="40"/>
  <c r="G73" i="40" s="1"/>
  <c r="D74" i="40"/>
  <c r="G74" i="40" s="1"/>
  <c r="C75" i="40"/>
  <c r="D75" i="40"/>
  <c r="G75" i="40" s="1"/>
  <c r="C76" i="40"/>
  <c r="F76" i="40" s="1"/>
  <c r="D76" i="40"/>
  <c r="G76" i="40" s="1"/>
  <c r="D77" i="40"/>
  <c r="G77" i="40" s="1"/>
  <c r="C78" i="40"/>
  <c r="C79" i="40" s="1"/>
  <c r="F79" i="40" s="1"/>
  <c r="D78" i="40"/>
  <c r="G78" i="40" s="1"/>
  <c r="D79" i="40"/>
  <c r="G79" i="40" s="1"/>
  <c r="D80" i="40"/>
  <c r="G80" i="40" s="1"/>
  <c r="E322" i="40"/>
  <c r="E323" i="40"/>
  <c r="E324" i="40"/>
  <c r="E325" i="40"/>
  <c r="E326" i="40"/>
  <c r="E327" i="40"/>
  <c r="E328" i="40"/>
  <c r="E329" i="40"/>
  <c r="E330" i="40"/>
  <c r="E331" i="40"/>
  <c r="E332" i="40"/>
  <c r="E333" i="40"/>
  <c r="E334" i="40"/>
  <c r="E335" i="40"/>
  <c r="E336" i="40"/>
  <c r="E337" i="40"/>
  <c r="E338" i="40"/>
  <c r="E339" i="40"/>
  <c r="E340" i="40"/>
  <c r="E341" i="40"/>
  <c r="E342" i="40"/>
  <c r="E343" i="40"/>
  <c r="E344" i="40"/>
  <c r="D269" i="40"/>
  <c r="AC58" i="49" s="1"/>
  <c r="D270" i="40"/>
  <c r="D271" i="40"/>
  <c r="I58" i="66" s="1"/>
  <c r="AG66" i="64"/>
  <c r="AG67" i="64"/>
  <c r="AG68" i="64"/>
  <c r="AG85" i="64"/>
  <c r="AG86" i="64"/>
  <c r="E282" i="40"/>
  <c r="E283" i="40"/>
  <c r="E284" i="40"/>
  <c r="E285" i="40"/>
  <c r="E286" i="40"/>
  <c r="E287" i="40"/>
  <c r="E288" i="40"/>
  <c r="E289" i="40"/>
  <c r="E290" i="40"/>
  <c r="E291" i="40"/>
  <c r="E292" i="40"/>
  <c r="E293" i="40"/>
  <c r="E294" i="40"/>
  <c r="E295" i="40"/>
  <c r="E296" i="40"/>
  <c r="E297" i="40"/>
  <c r="AY12" i="41"/>
  <c r="AY57" i="41"/>
  <c r="AZ54" i="41"/>
  <c r="BA54" i="41"/>
  <c r="BB54" i="41"/>
  <c r="BC54" i="41"/>
  <c r="BD54" i="41"/>
  <c r="BE54" i="41"/>
  <c r="AY54" i="41"/>
  <c r="AZ51" i="41"/>
  <c r="BA51" i="41"/>
  <c r="BB51" i="41"/>
  <c r="BC51" i="41"/>
  <c r="BD51" i="41"/>
  <c r="BE51" i="41"/>
  <c r="BX35" i="41"/>
  <c r="BW35" i="41"/>
  <c r="BX34" i="41"/>
  <c r="BW34" i="41"/>
  <c r="I115" i="49"/>
  <c r="I116" i="49"/>
  <c r="I117" i="49"/>
  <c r="I110" i="49"/>
  <c r="I111" i="49"/>
  <c r="I112" i="49"/>
  <c r="I113" i="49"/>
  <c r="I114" i="49"/>
  <c r="I104" i="49"/>
  <c r="I105" i="49"/>
  <c r="I106" i="49"/>
  <c r="I107" i="49"/>
  <c r="I108" i="49"/>
  <c r="I109" i="49"/>
  <c r="I95" i="49"/>
  <c r="I96" i="49"/>
  <c r="I97" i="49"/>
  <c r="I98" i="49"/>
  <c r="I99" i="49"/>
  <c r="I100" i="49"/>
  <c r="I101" i="49"/>
  <c r="I102" i="49"/>
  <c r="I103" i="49"/>
  <c r="I86" i="49"/>
  <c r="I87" i="49"/>
  <c r="I88" i="49"/>
  <c r="I89" i="49"/>
  <c r="I90" i="49"/>
  <c r="I91" i="49"/>
  <c r="I92" i="49"/>
  <c r="I93" i="49"/>
  <c r="I94" i="49"/>
  <c r="I85" i="49"/>
  <c r="P52" i="41"/>
  <c r="AY53" i="41"/>
  <c r="AZ53" i="41"/>
  <c r="BA53" i="41"/>
  <c r="BB53" i="41"/>
  <c r="BC53" i="41"/>
  <c r="BD53" i="41"/>
  <c r="BE53" i="41"/>
  <c r="AY55" i="41"/>
  <c r="AZ55" i="41"/>
  <c r="BA55" i="41"/>
  <c r="BB55" i="41"/>
  <c r="BC55" i="41"/>
  <c r="BD55" i="41"/>
  <c r="BE55" i="41"/>
  <c r="AY60" i="41"/>
  <c r="AY59" i="41"/>
  <c r="AZ59" i="41"/>
  <c r="BA59" i="41"/>
  <c r="BB59" i="41"/>
  <c r="BC59" i="41"/>
  <c r="BD59" i="41"/>
  <c r="BE59" i="41"/>
  <c r="AZ60" i="41"/>
  <c r="BA60" i="41"/>
  <c r="BB60" i="41"/>
  <c r="BC60" i="41"/>
  <c r="BD60" i="41"/>
  <c r="BE60" i="41"/>
  <c r="AZ48" i="41"/>
  <c r="BA48" i="41"/>
  <c r="BB48" i="41"/>
  <c r="BC48" i="41"/>
  <c r="BD48" i="41"/>
  <c r="BE48" i="41"/>
  <c r="AY48" i="41"/>
  <c r="AY51" i="41"/>
  <c r="AY43" i="41"/>
  <c r="AY44" i="41"/>
  <c r="AY45" i="41"/>
  <c r="AO45" i="41"/>
  <c r="AO44" i="41"/>
  <c r="AO43" i="41"/>
  <c r="P33" i="41"/>
  <c r="AY34" i="41"/>
  <c r="AZ34" i="41"/>
  <c r="BA34" i="41"/>
  <c r="BB34" i="41"/>
  <c r="BC34" i="41"/>
  <c r="BD34" i="41"/>
  <c r="BE34" i="41"/>
  <c r="P30" i="41"/>
  <c r="D226" i="40"/>
  <c r="D227" i="40"/>
  <c r="D228" i="40"/>
  <c r="D229" i="40"/>
  <c r="D222" i="40"/>
  <c r="AY24" i="41"/>
  <c r="AY16" i="41"/>
  <c r="BW12" i="41"/>
  <c r="BX12" i="41"/>
  <c r="BW13" i="41"/>
  <c r="BX13" i="41"/>
  <c r="BW15" i="41"/>
  <c r="BX15" i="41"/>
  <c r="BW28" i="41"/>
  <c r="BX28" i="41"/>
  <c r="BW29" i="41"/>
  <c r="BX29" i="41"/>
  <c r="BW30" i="41"/>
  <c r="BX30" i="41"/>
  <c r="BW31" i="41"/>
  <c r="BX31" i="41"/>
  <c r="BW33" i="41"/>
  <c r="BX33" i="41"/>
  <c r="AY13" i="41"/>
  <c r="AO57" i="41"/>
  <c r="AY56" i="41"/>
  <c r="AO56" i="41"/>
  <c r="P56" i="41"/>
  <c r="AY52" i="41"/>
  <c r="AO52" i="41"/>
  <c r="P48" i="41"/>
  <c r="AY41" i="41"/>
  <c r="AO41" i="41"/>
  <c r="P41" i="41"/>
  <c r="AY38" i="41"/>
  <c r="AO38" i="41"/>
  <c r="AY36" i="41"/>
  <c r="AO36" i="41"/>
  <c r="P36" i="41"/>
  <c r="AY33" i="41"/>
  <c r="AO33" i="41"/>
  <c r="AY28" i="41"/>
  <c r="P27" i="41"/>
  <c r="AY26" i="41"/>
  <c r="AO26" i="41"/>
  <c r="P24" i="41"/>
  <c r="AY18" i="41"/>
  <c r="AO18" i="41"/>
  <c r="AO16" i="41"/>
  <c r="P16" i="41"/>
  <c r="I89" i="66"/>
  <c r="I83" i="66"/>
  <c r="I72" i="66"/>
  <c r="I73" i="66"/>
  <c r="I74" i="66"/>
  <c r="I75" i="66"/>
  <c r="I76" i="66"/>
  <c r="I77" i="66"/>
  <c r="I78" i="66"/>
  <c r="I79" i="66"/>
  <c r="I80" i="66"/>
  <c r="I81" i="66"/>
  <c r="I82" i="66"/>
  <c r="I65" i="49"/>
  <c r="I66" i="49"/>
  <c r="I67" i="49"/>
  <c r="I68" i="49"/>
  <c r="I69" i="49"/>
  <c r="I70" i="49"/>
  <c r="I71" i="49"/>
  <c r="I72" i="49"/>
  <c r="I73" i="49"/>
  <c r="I74" i="49"/>
  <c r="I75" i="49"/>
  <c r="I64" i="49"/>
  <c r="D181" i="40"/>
  <c r="D182" i="40"/>
  <c r="D183" i="40"/>
  <c r="D184" i="40"/>
  <c r="D185" i="40"/>
  <c r="D186" i="40"/>
  <c r="D187" i="40"/>
  <c r="D188" i="40"/>
  <c r="D189" i="40"/>
  <c r="D190" i="40"/>
  <c r="D191" i="40"/>
  <c r="D192" i="40"/>
  <c r="D193" i="40"/>
  <c r="H83" i="65"/>
  <c r="I83" i="65"/>
  <c r="J83" i="65"/>
  <c r="H82" i="65"/>
  <c r="I82" i="65"/>
  <c r="J82" i="65"/>
  <c r="E83" i="65"/>
  <c r="F83" i="65"/>
  <c r="E82" i="65"/>
  <c r="E84" i="65"/>
  <c r="F82" i="65"/>
  <c r="C83" i="65"/>
  <c r="C82" i="65"/>
  <c r="G36" i="66"/>
  <c r="D260" i="40"/>
  <c r="D259" i="40"/>
  <c r="D258" i="40"/>
  <c r="D257" i="40"/>
  <c r="D256" i="40"/>
  <c r="D255" i="40"/>
  <c r="D254" i="40"/>
  <c r="D253" i="40"/>
  <c r="D252" i="40"/>
  <c r="D251" i="40"/>
  <c r="D250" i="40"/>
  <c r="D249" i="40"/>
  <c r="D248" i="40"/>
  <c r="D247" i="40"/>
  <c r="D246" i="40"/>
  <c r="D245" i="40"/>
  <c r="D244" i="40"/>
  <c r="D243" i="40"/>
  <c r="D242" i="40"/>
  <c r="D241" i="40"/>
  <c r="D240" i="40"/>
  <c r="I77" i="49"/>
  <c r="I88" i="66"/>
  <c r="AO13" i="41"/>
  <c r="I87" i="66"/>
  <c r="I86" i="66"/>
  <c r="I85" i="66"/>
  <c r="I84" i="66"/>
  <c r="I71" i="66"/>
  <c r="I84" i="49"/>
  <c r="I83" i="49"/>
  <c r="I82" i="49"/>
  <c r="I81" i="49"/>
  <c r="I80" i="49"/>
  <c r="I79" i="49"/>
  <c r="I78" i="49"/>
  <c r="C38" i="37"/>
  <c r="C39" i="37"/>
  <c r="C42" i="37"/>
  <c r="C41" i="37"/>
  <c r="C40" i="37"/>
  <c r="C37" i="37"/>
  <c r="C36" i="37"/>
  <c r="C35" i="37"/>
  <c r="C34" i="37"/>
  <c r="C33" i="37"/>
  <c r="C32" i="37"/>
  <c r="C31" i="37"/>
  <c r="C30" i="37"/>
  <c r="C29" i="37"/>
  <c r="C28" i="37"/>
  <c r="C27" i="37"/>
  <c r="C26" i="37"/>
  <c r="C25" i="37"/>
  <c r="C24" i="37"/>
  <c r="C23" i="37"/>
  <c r="C22" i="37"/>
  <c r="C21" i="37"/>
  <c r="C20" i="37"/>
  <c r="C19" i="37"/>
  <c r="C18" i="37"/>
  <c r="C17" i="37"/>
  <c r="J84" i="65"/>
  <c r="I84" i="65"/>
  <c r="H84" i="65"/>
  <c r="F84" i="65"/>
  <c r="C84" i="65"/>
  <c r="E18" i="64"/>
  <c r="F18" i="64"/>
  <c r="G18" i="64"/>
  <c r="H18" i="64"/>
  <c r="I18" i="64"/>
  <c r="J18" i="64"/>
  <c r="K18" i="64"/>
  <c r="L18" i="64"/>
  <c r="M18" i="64"/>
  <c r="E19" i="64"/>
  <c r="F19" i="64"/>
  <c r="G19" i="64"/>
  <c r="H19" i="64"/>
  <c r="I19" i="64"/>
  <c r="J19" i="64"/>
  <c r="K19" i="64"/>
  <c r="L19" i="64"/>
  <c r="M19" i="64"/>
  <c r="E20" i="64"/>
  <c r="F20" i="64"/>
  <c r="G20" i="64"/>
  <c r="H20" i="64"/>
  <c r="I20" i="64"/>
  <c r="J20" i="64"/>
  <c r="K20" i="64"/>
  <c r="L20" i="64"/>
  <c r="M20" i="64"/>
  <c r="E21" i="64"/>
  <c r="F21" i="64"/>
  <c r="G21" i="64"/>
  <c r="H21" i="64"/>
  <c r="I21" i="64"/>
  <c r="J21" i="64"/>
  <c r="K21" i="64"/>
  <c r="L21" i="64"/>
  <c r="M21" i="64"/>
  <c r="E22" i="64"/>
  <c r="F22" i="64"/>
  <c r="G22" i="64"/>
  <c r="H22" i="64"/>
  <c r="I22" i="64"/>
  <c r="J22" i="64"/>
  <c r="K22" i="64"/>
  <c r="L22" i="64"/>
  <c r="M22" i="64"/>
  <c r="E23" i="64"/>
  <c r="F23" i="64"/>
  <c r="G23" i="64"/>
  <c r="H23" i="64"/>
  <c r="I23" i="64"/>
  <c r="J23" i="64"/>
  <c r="K23" i="64"/>
  <c r="L23" i="64"/>
  <c r="M23" i="64"/>
  <c r="E24" i="64"/>
  <c r="F24" i="64"/>
  <c r="G24" i="64"/>
  <c r="H24" i="64"/>
  <c r="I24" i="64"/>
  <c r="J24" i="64"/>
  <c r="K24" i="64"/>
  <c r="L24" i="64"/>
  <c r="M24" i="64"/>
  <c r="E25" i="64"/>
  <c r="F25" i="64"/>
  <c r="G25" i="64"/>
  <c r="H25" i="64"/>
  <c r="I25" i="64"/>
  <c r="J25" i="64"/>
  <c r="K25" i="64"/>
  <c r="L25" i="64"/>
  <c r="M25" i="64"/>
  <c r="E26" i="64"/>
  <c r="F26" i="64"/>
  <c r="G26" i="64"/>
  <c r="H26" i="64"/>
  <c r="I26" i="64"/>
  <c r="J26" i="64"/>
  <c r="K26" i="64"/>
  <c r="L26" i="64"/>
  <c r="M26" i="64"/>
  <c r="E27" i="64"/>
  <c r="F27" i="64"/>
  <c r="G27" i="64"/>
  <c r="H27" i="64"/>
  <c r="I27" i="64"/>
  <c r="J27" i="64"/>
  <c r="K27" i="64"/>
  <c r="L27" i="64"/>
  <c r="M27" i="64"/>
  <c r="E28" i="64"/>
  <c r="F28" i="64"/>
  <c r="G28" i="64"/>
  <c r="H28" i="64"/>
  <c r="I28" i="64"/>
  <c r="J28" i="64"/>
  <c r="K28" i="64"/>
  <c r="L28" i="64"/>
  <c r="M28" i="64"/>
  <c r="E29" i="64"/>
  <c r="F29" i="64"/>
  <c r="G29" i="64"/>
  <c r="H29" i="64"/>
  <c r="I29" i="64"/>
  <c r="J29" i="64"/>
  <c r="K29" i="64"/>
  <c r="L29" i="64"/>
  <c r="M29" i="64"/>
  <c r="E30" i="64"/>
  <c r="F30" i="64"/>
  <c r="G30" i="64"/>
  <c r="H30" i="64"/>
  <c r="I30" i="64"/>
  <c r="J30" i="64"/>
  <c r="K30" i="64"/>
  <c r="L30" i="64"/>
  <c r="M30" i="64"/>
  <c r="E31" i="64"/>
  <c r="F31" i="64"/>
  <c r="G31" i="64"/>
  <c r="H31" i="64"/>
  <c r="I31" i="64"/>
  <c r="J31" i="64"/>
  <c r="K31" i="64"/>
  <c r="L31" i="64"/>
  <c r="M31" i="64"/>
  <c r="E32" i="64"/>
  <c r="F32" i="64"/>
  <c r="G32" i="64"/>
  <c r="H32" i="64"/>
  <c r="I32" i="64"/>
  <c r="J32" i="64"/>
  <c r="K32" i="64"/>
  <c r="L32" i="64"/>
  <c r="M32" i="64"/>
  <c r="E33" i="64"/>
  <c r="F33" i="64"/>
  <c r="G33" i="64"/>
  <c r="H33" i="64"/>
  <c r="I33" i="64"/>
  <c r="J33" i="64"/>
  <c r="K33" i="64"/>
  <c r="L33" i="64"/>
  <c r="M33" i="64"/>
  <c r="E34" i="64"/>
  <c r="F34" i="64"/>
  <c r="G34" i="64"/>
  <c r="H34" i="64"/>
  <c r="I34" i="64"/>
  <c r="J34" i="64"/>
  <c r="K34" i="64"/>
  <c r="L34" i="64"/>
  <c r="M34" i="64"/>
  <c r="E35" i="64"/>
  <c r="F35" i="64"/>
  <c r="G35" i="64"/>
  <c r="H35" i="64"/>
  <c r="I35" i="64"/>
  <c r="J35" i="64"/>
  <c r="K35" i="64"/>
  <c r="L35" i="64"/>
  <c r="M35" i="64"/>
  <c r="E36" i="64"/>
  <c r="F36" i="64"/>
  <c r="G36" i="64"/>
  <c r="H36" i="64"/>
  <c r="I36" i="64"/>
  <c r="J36" i="64"/>
  <c r="K36" i="64"/>
  <c r="L36" i="64"/>
  <c r="M36" i="64"/>
  <c r="E37" i="64"/>
  <c r="F37" i="64"/>
  <c r="G37" i="64"/>
  <c r="H37" i="64"/>
  <c r="I37" i="64"/>
  <c r="J37" i="64"/>
  <c r="K37" i="64"/>
  <c r="L37" i="64"/>
  <c r="M37" i="64"/>
  <c r="E38" i="64"/>
  <c r="F38" i="64"/>
  <c r="G38" i="64"/>
  <c r="H38" i="64"/>
  <c r="I38" i="64"/>
  <c r="J38" i="64"/>
  <c r="K38" i="64"/>
  <c r="L38" i="64"/>
  <c r="M38" i="64"/>
  <c r="E39" i="64"/>
  <c r="F39" i="64"/>
  <c r="G39" i="64"/>
  <c r="H39" i="64"/>
  <c r="I39" i="64"/>
  <c r="J39" i="64"/>
  <c r="K39" i="64"/>
  <c r="L39" i="64"/>
  <c r="M39" i="64"/>
  <c r="E40" i="64"/>
  <c r="F40" i="64"/>
  <c r="G40" i="64"/>
  <c r="H40" i="64"/>
  <c r="I40" i="64"/>
  <c r="J40" i="64"/>
  <c r="K40" i="64"/>
  <c r="L40" i="64"/>
  <c r="M40" i="64"/>
  <c r="E41" i="64"/>
  <c r="F41" i="64"/>
  <c r="G41" i="64"/>
  <c r="H41" i="64"/>
  <c r="I41" i="64"/>
  <c r="J41" i="64"/>
  <c r="K41" i="64"/>
  <c r="L41" i="64"/>
  <c r="M41" i="64"/>
  <c r="E42" i="64"/>
  <c r="F42" i="64"/>
  <c r="G42" i="64"/>
  <c r="H42" i="64"/>
  <c r="I42" i="64"/>
  <c r="J42" i="64"/>
  <c r="K42" i="64"/>
  <c r="L42" i="64"/>
  <c r="M42" i="64"/>
  <c r="E43" i="64"/>
  <c r="F43" i="64"/>
  <c r="G43" i="64"/>
  <c r="H43" i="64"/>
  <c r="I43" i="64"/>
  <c r="J43" i="64"/>
  <c r="K43" i="64"/>
  <c r="L43" i="64"/>
  <c r="M43" i="64"/>
  <c r="E44" i="64"/>
  <c r="F44" i="64"/>
  <c r="G44" i="64"/>
  <c r="H44" i="64"/>
  <c r="I44" i="64"/>
  <c r="J44" i="64"/>
  <c r="K44" i="64"/>
  <c r="L44" i="64"/>
  <c r="M44" i="64"/>
  <c r="E45" i="64"/>
  <c r="F45" i="64"/>
  <c r="G45" i="64"/>
  <c r="H45" i="64"/>
  <c r="I45" i="64"/>
  <c r="J45" i="64"/>
  <c r="K45" i="64"/>
  <c r="L45" i="64"/>
  <c r="M45" i="64"/>
  <c r="E46" i="64"/>
  <c r="F46" i="64"/>
  <c r="G46" i="64"/>
  <c r="H46" i="64"/>
  <c r="I46" i="64"/>
  <c r="J46" i="64"/>
  <c r="K46" i="64"/>
  <c r="L46" i="64"/>
  <c r="M46" i="64"/>
  <c r="E47" i="64"/>
  <c r="F47" i="64"/>
  <c r="G47" i="64"/>
  <c r="H47" i="64"/>
  <c r="I47" i="64"/>
  <c r="J47" i="64"/>
  <c r="K47" i="64"/>
  <c r="L47" i="64"/>
  <c r="M47" i="64"/>
  <c r="E48" i="64"/>
  <c r="F48" i="64"/>
  <c r="G48" i="64"/>
  <c r="H48" i="64"/>
  <c r="I48" i="64"/>
  <c r="J48" i="64"/>
  <c r="K48" i="64"/>
  <c r="L48" i="64"/>
  <c r="M48" i="64"/>
  <c r="E49" i="64"/>
  <c r="F49" i="64"/>
  <c r="G49" i="64"/>
  <c r="H49" i="64"/>
  <c r="I49" i="64"/>
  <c r="J49" i="64"/>
  <c r="K49" i="64"/>
  <c r="L49" i="64"/>
  <c r="M49" i="64"/>
  <c r="E50" i="64"/>
  <c r="F50" i="64"/>
  <c r="G50" i="64"/>
  <c r="H50" i="64"/>
  <c r="I50" i="64"/>
  <c r="J50" i="64"/>
  <c r="K50" i="64"/>
  <c r="L50" i="64"/>
  <c r="M50" i="64"/>
  <c r="E51" i="64"/>
  <c r="F51" i="64"/>
  <c r="G51" i="64"/>
  <c r="H51" i="64"/>
  <c r="I51" i="64"/>
  <c r="J51" i="64"/>
  <c r="K51" i="64"/>
  <c r="L51" i="64"/>
  <c r="M51" i="64"/>
  <c r="E52" i="64"/>
  <c r="F52" i="64"/>
  <c r="G52" i="64"/>
  <c r="H52" i="64"/>
  <c r="I52" i="64"/>
  <c r="J52" i="64"/>
  <c r="K52" i="64"/>
  <c r="L52" i="64"/>
  <c r="M52" i="64"/>
  <c r="E53" i="64"/>
  <c r="F53" i="64"/>
  <c r="G53" i="64"/>
  <c r="H53" i="64"/>
  <c r="I53" i="64"/>
  <c r="J53" i="64"/>
  <c r="K53" i="64"/>
  <c r="L53" i="64"/>
  <c r="M53" i="64"/>
  <c r="E54" i="64"/>
  <c r="F54" i="64"/>
  <c r="G54" i="64"/>
  <c r="H54" i="64"/>
  <c r="I54" i="64"/>
  <c r="J54" i="64"/>
  <c r="K54" i="64"/>
  <c r="L54" i="64"/>
  <c r="M54" i="64"/>
  <c r="E55" i="64"/>
  <c r="F55" i="64"/>
  <c r="G55" i="64"/>
  <c r="H55" i="64"/>
  <c r="I55" i="64"/>
  <c r="J55" i="64"/>
  <c r="K55" i="64"/>
  <c r="L55" i="64"/>
  <c r="M55" i="64"/>
  <c r="E56" i="64"/>
  <c r="F56" i="64"/>
  <c r="G56" i="64"/>
  <c r="H56" i="64"/>
  <c r="I56" i="64"/>
  <c r="J56" i="64"/>
  <c r="K56" i="64"/>
  <c r="L56" i="64"/>
  <c r="M56" i="64"/>
  <c r="E57" i="64"/>
  <c r="F57" i="64"/>
  <c r="G57" i="64"/>
  <c r="H57" i="64"/>
  <c r="I57" i="64"/>
  <c r="J57" i="64"/>
  <c r="K57" i="64"/>
  <c r="L57" i="64"/>
  <c r="M57" i="64"/>
  <c r="E58" i="64"/>
  <c r="F58" i="64"/>
  <c r="G58" i="64"/>
  <c r="H58" i="64"/>
  <c r="I58" i="64"/>
  <c r="J58" i="64"/>
  <c r="K58" i="64"/>
  <c r="L58" i="64"/>
  <c r="M58" i="64"/>
  <c r="E59" i="64"/>
  <c r="F59" i="64"/>
  <c r="G59" i="64"/>
  <c r="H59" i="64"/>
  <c r="I59" i="64"/>
  <c r="J59" i="64"/>
  <c r="K59" i="64"/>
  <c r="L59" i="64"/>
  <c r="M59" i="64"/>
  <c r="E60" i="64"/>
  <c r="F60" i="64"/>
  <c r="G60" i="64"/>
  <c r="H60" i="64"/>
  <c r="I60" i="64"/>
  <c r="J60" i="64"/>
  <c r="K60" i="64"/>
  <c r="L60" i="64"/>
  <c r="M60" i="64"/>
  <c r="E61" i="64"/>
  <c r="F61" i="64"/>
  <c r="G61" i="64"/>
  <c r="H61" i="64"/>
  <c r="I61" i="64"/>
  <c r="J61" i="64"/>
  <c r="K61" i="64"/>
  <c r="L61" i="64"/>
  <c r="M61" i="64"/>
  <c r="E62" i="64"/>
  <c r="F62" i="64"/>
  <c r="G62" i="64"/>
  <c r="H62" i="64"/>
  <c r="I62" i="64"/>
  <c r="J62" i="64"/>
  <c r="K62" i="64"/>
  <c r="L62" i="64"/>
  <c r="M62" i="64"/>
  <c r="E63" i="64"/>
  <c r="F63" i="64"/>
  <c r="G63" i="64"/>
  <c r="H63" i="64"/>
  <c r="I63" i="64"/>
  <c r="J63" i="64"/>
  <c r="K63" i="64"/>
  <c r="L63" i="64"/>
  <c r="M63" i="64"/>
  <c r="E64" i="64"/>
  <c r="F64" i="64"/>
  <c r="G64" i="64"/>
  <c r="H64" i="64"/>
  <c r="I64" i="64"/>
  <c r="J64" i="64"/>
  <c r="K64" i="64"/>
  <c r="L64" i="64"/>
  <c r="M64" i="64"/>
  <c r="E65" i="64"/>
  <c r="F65" i="64"/>
  <c r="G65" i="64"/>
  <c r="H65" i="64"/>
  <c r="I65" i="64"/>
  <c r="J65" i="64"/>
  <c r="K65" i="64"/>
  <c r="L65" i="64"/>
  <c r="M65" i="64"/>
  <c r="E66" i="64"/>
  <c r="F66" i="64"/>
  <c r="G66" i="64"/>
  <c r="H66" i="64"/>
  <c r="I66" i="64"/>
  <c r="J66" i="64"/>
  <c r="K66" i="64"/>
  <c r="L66" i="64"/>
  <c r="M66" i="64"/>
  <c r="E67" i="64"/>
  <c r="F67" i="64"/>
  <c r="G67" i="64"/>
  <c r="H67" i="64"/>
  <c r="I67" i="64"/>
  <c r="J67" i="64"/>
  <c r="K67" i="64"/>
  <c r="L67" i="64"/>
  <c r="M67" i="64"/>
  <c r="E68" i="64"/>
  <c r="F68" i="64"/>
  <c r="G68" i="64"/>
  <c r="H68" i="64"/>
  <c r="I68" i="64"/>
  <c r="J68" i="64"/>
  <c r="K68" i="64"/>
  <c r="L68" i="64"/>
  <c r="M68" i="64"/>
  <c r="E69" i="64"/>
  <c r="F69" i="64"/>
  <c r="G69" i="64"/>
  <c r="H69" i="64"/>
  <c r="I69" i="64"/>
  <c r="J69" i="64"/>
  <c r="K69" i="64"/>
  <c r="L69" i="64"/>
  <c r="M69" i="64"/>
  <c r="E70" i="64"/>
  <c r="F70" i="64"/>
  <c r="G70" i="64"/>
  <c r="H70" i="64"/>
  <c r="I70" i="64"/>
  <c r="J70" i="64"/>
  <c r="K70" i="64"/>
  <c r="L70" i="64"/>
  <c r="M70" i="64"/>
  <c r="E71" i="64"/>
  <c r="F71" i="64"/>
  <c r="G71" i="64"/>
  <c r="H71" i="64"/>
  <c r="I71" i="64"/>
  <c r="J71" i="64"/>
  <c r="K71" i="64"/>
  <c r="L71" i="64"/>
  <c r="M71" i="64"/>
  <c r="E72" i="64"/>
  <c r="F72" i="64"/>
  <c r="G72" i="64"/>
  <c r="H72" i="64"/>
  <c r="I72" i="64"/>
  <c r="J72" i="64"/>
  <c r="K72" i="64"/>
  <c r="L72" i="64"/>
  <c r="M72" i="64"/>
  <c r="E73" i="64"/>
  <c r="F73" i="64"/>
  <c r="G73" i="64"/>
  <c r="H73" i="64"/>
  <c r="I73" i="64"/>
  <c r="J73" i="64"/>
  <c r="K73" i="64"/>
  <c r="L73" i="64"/>
  <c r="M73" i="64"/>
  <c r="E74" i="64"/>
  <c r="F74" i="64"/>
  <c r="G74" i="64"/>
  <c r="H74" i="64"/>
  <c r="I74" i="64"/>
  <c r="J74" i="64"/>
  <c r="K74" i="64"/>
  <c r="L74" i="64"/>
  <c r="M74" i="64"/>
  <c r="E75" i="64"/>
  <c r="F75" i="64"/>
  <c r="G75" i="64"/>
  <c r="H75" i="64"/>
  <c r="I75" i="64"/>
  <c r="J75" i="64"/>
  <c r="K75" i="64"/>
  <c r="L75" i="64"/>
  <c r="M75" i="64"/>
  <c r="E76" i="64"/>
  <c r="F76" i="64"/>
  <c r="G76" i="64"/>
  <c r="H76" i="64"/>
  <c r="I76" i="64"/>
  <c r="J76" i="64"/>
  <c r="K76" i="64"/>
  <c r="L76" i="64"/>
  <c r="M76" i="64"/>
  <c r="E77" i="64"/>
  <c r="F77" i="64"/>
  <c r="G77" i="64"/>
  <c r="H77" i="64"/>
  <c r="I77" i="64"/>
  <c r="J77" i="64"/>
  <c r="K77" i="64"/>
  <c r="L77" i="64"/>
  <c r="M77" i="64"/>
  <c r="E78" i="64"/>
  <c r="F78" i="64"/>
  <c r="G78" i="64"/>
  <c r="H78" i="64"/>
  <c r="I78" i="64"/>
  <c r="J78" i="64"/>
  <c r="K78" i="64"/>
  <c r="L78" i="64"/>
  <c r="M78" i="64"/>
  <c r="E79" i="64"/>
  <c r="F79" i="64"/>
  <c r="G79" i="64"/>
  <c r="H79" i="64"/>
  <c r="I79" i="64"/>
  <c r="J79" i="64"/>
  <c r="K79" i="64"/>
  <c r="L79" i="64"/>
  <c r="M79" i="64"/>
  <c r="E80" i="64"/>
  <c r="F80" i="64"/>
  <c r="G80" i="64"/>
  <c r="H80" i="64"/>
  <c r="I80" i="64"/>
  <c r="J80" i="64"/>
  <c r="K80" i="64"/>
  <c r="L80" i="64"/>
  <c r="M80" i="64"/>
  <c r="E81" i="64"/>
  <c r="F81" i="64"/>
  <c r="G81" i="64"/>
  <c r="H81" i="64"/>
  <c r="I81" i="64"/>
  <c r="J81" i="64"/>
  <c r="K81" i="64"/>
  <c r="L81" i="64"/>
  <c r="M81" i="64"/>
  <c r="E82" i="64"/>
  <c r="F82" i="64"/>
  <c r="G82" i="64"/>
  <c r="H82" i="64"/>
  <c r="I82" i="64"/>
  <c r="J82" i="64"/>
  <c r="K82" i="64"/>
  <c r="L82" i="64"/>
  <c r="M82" i="64"/>
  <c r="E83" i="64"/>
  <c r="F83" i="64"/>
  <c r="G83" i="64"/>
  <c r="H83" i="64"/>
  <c r="I83" i="64"/>
  <c r="J83" i="64"/>
  <c r="K83" i="64"/>
  <c r="L83" i="64"/>
  <c r="M83" i="64"/>
  <c r="E84" i="64"/>
  <c r="F84" i="64"/>
  <c r="G84" i="64"/>
  <c r="H84" i="64"/>
  <c r="I84" i="64"/>
  <c r="J84" i="64"/>
  <c r="K84" i="64"/>
  <c r="L84" i="64"/>
  <c r="M84" i="64"/>
  <c r="E85" i="64"/>
  <c r="F85" i="64"/>
  <c r="G85" i="64"/>
  <c r="H85" i="64"/>
  <c r="I85" i="64"/>
  <c r="J85" i="64"/>
  <c r="K85" i="64"/>
  <c r="L85" i="64"/>
  <c r="M85" i="64"/>
  <c r="E86" i="64"/>
  <c r="F86" i="64"/>
  <c r="G86" i="64"/>
  <c r="H86" i="64"/>
  <c r="I86" i="64"/>
  <c r="J86" i="64"/>
  <c r="K86" i="64"/>
  <c r="L86" i="64"/>
  <c r="M86" i="64"/>
  <c r="E87" i="64"/>
  <c r="F87" i="64"/>
  <c r="G87" i="64"/>
  <c r="H87" i="64"/>
  <c r="I87" i="64"/>
  <c r="J87" i="64"/>
  <c r="K87" i="64"/>
  <c r="L87" i="64"/>
  <c r="M87" i="64"/>
  <c r="E88" i="64"/>
  <c r="F88" i="64"/>
  <c r="G88" i="64"/>
  <c r="H88" i="64"/>
  <c r="I88" i="64"/>
  <c r="J88" i="64"/>
  <c r="K88" i="64"/>
  <c r="L88" i="64"/>
  <c r="M88" i="64"/>
  <c r="E89" i="64"/>
  <c r="F89" i="64"/>
  <c r="G89" i="64"/>
  <c r="H89" i="64"/>
  <c r="I89" i="64"/>
  <c r="J89" i="64"/>
  <c r="K89" i="64"/>
  <c r="L89" i="64"/>
  <c r="M89" i="64"/>
  <c r="E90" i="64"/>
  <c r="F90" i="64"/>
  <c r="G90" i="64"/>
  <c r="H90" i="64"/>
  <c r="I90" i="64"/>
  <c r="J90" i="64"/>
  <c r="K90" i="64"/>
  <c r="L90" i="64"/>
  <c r="M90" i="64"/>
  <c r="E91" i="64"/>
  <c r="F91" i="64"/>
  <c r="G91" i="64"/>
  <c r="H91" i="64"/>
  <c r="I91" i="64"/>
  <c r="J91" i="64"/>
  <c r="K91" i="64"/>
  <c r="L91" i="64"/>
  <c r="M91" i="64"/>
  <c r="E92" i="64"/>
  <c r="F92" i="64"/>
  <c r="G92" i="64"/>
  <c r="H92" i="64"/>
  <c r="I92" i="64"/>
  <c r="J92" i="64"/>
  <c r="K92" i="64"/>
  <c r="L92" i="64"/>
  <c r="M92" i="64"/>
  <c r="E93" i="64"/>
  <c r="F93" i="64"/>
  <c r="G93" i="64"/>
  <c r="H93" i="64"/>
  <c r="I93" i="64"/>
  <c r="J93" i="64"/>
  <c r="K93" i="64"/>
  <c r="L93" i="64"/>
  <c r="M93" i="64"/>
  <c r="E94" i="64"/>
  <c r="F94" i="64"/>
  <c r="G94" i="64"/>
  <c r="H94" i="64"/>
  <c r="I94" i="64"/>
  <c r="J94" i="64"/>
  <c r="K94" i="64"/>
  <c r="L94" i="64"/>
  <c r="M94" i="64"/>
  <c r="E95" i="64"/>
  <c r="F95" i="64"/>
  <c r="G95" i="64"/>
  <c r="H95" i="64"/>
  <c r="I95" i="64"/>
  <c r="J95" i="64"/>
  <c r="K95" i="64"/>
  <c r="L95" i="64"/>
  <c r="M95" i="64"/>
  <c r="E96" i="64"/>
  <c r="F96" i="64"/>
  <c r="G96" i="64"/>
  <c r="H96" i="64"/>
  <c r="I96" i="64"/>
  <c r="J96" i="64"/>
  <c r="K96" i="64"/>
  <c r="L96" i="64"/>
  <c r="M96" i="64"/>
  <c r="E97" i="64"/>
  <c r="F97" i="64"/>
  <c r="G97" i="64"/>
  <c r="H97" i="64"/>
  <c r="I97" i="64"/>
  <c r="J97" i="64"/>
  <c r="K97" i="64"/>
  <c r="L97" i="64"/>
  <c r="M97" i="64"/>
  <c r="E98" i="64"/>
  <c r="F98" i="64"/>
  <c r="G98" i="64"/>
  <c r="H98" i="64"/>
  <c r="I98" i="64"/>
  <c r="J98" i="64"/>
  <c r="K98" i="64"/>
  <c r="L98" i="64"/>
  <c r="M98" i="64"/>
  <c r="E99" i="64"/>
  <c r="F99" i="64"/>
  <c r="G99" i="64"/>
  <c r="H99" i="64"/>
  <c r="I99" i="64"/>
  <c r="J99" i="64"/>
  <c r="K99" i="64"/>
  <c r="L99" i="64"/>
  <c r="M99" i="64"/>
  <c r="E100" i="64"/>
  <c r="F100" i="64"/>
  <c r="G100" i="64"/>
  <c r="H100" i="64"/>
  <c r="I100" i="64"/>
  <c r="J100" i="64"/>
  <c r="K100" i="64"/>
  <c r="L100" i="64"/>
  <c r="M100" i="64"/>
  <c r="E101" i="64"/>
  <c r="F101" i="64"/>
  <c r="G101" i="64"/>
  <c r="H101" i="64"/>
  <c r="I101" i="64"/>
  <c r="J101" i="64"/>
  <c r="K101" i="64"/>
  <c r="L101" i="64"/>
  <c r="M101" i="64"/>
  <c r="E102" i="64"/>
  <c r="F102" i="64"/>
  <c r="G102" i="64"/>
  <c r="H102" i="64"/>
  <c r="I102" i="64"/>
  <c r="J102" i="64"/>
  <c r="K102" i="64"/>
  <c r="L102" i="64"/>
  <c r="M102" i="64"/>
  <c r="E103" i="64"/>
  <c r="F103" i="64"/>
  <c r="G103" i="64"/>
  <c r="H103" i="64"/>
  <c r="I103" i="64"/>
  <c r="J103" i="64"/>
  <c r="K103" i="64"/>
  <c r="L103" i="64"/>
  <c r="M103" i="64"/>
  <c r="E104" i="64"/>
  <c r="F104" i="64"/>
  <c r="G104" i="64"/>
  <c r="H104" i="64"/>
  <c r="I104" i="64"/>
  <c r="J104" i="64"/>
  <c r="K104" i="64"/>
  <c r="L104" i="64"/>
  <c r="M104" i="64"/>
  <c r="E105" i="64"/>
  <c r="F105" i="64"/>
  <c r="G105" i="64"/>
  <c r="H105" i="64"/>
  <c r="I105" i="64"/>
  <c r="J105" i="64"/>
  <c r="K105" i="64"/>
  <c r="L105" i="64"/>
  <c r="M105" i="64"/>
  <c r="E106" i="64"/>
  <c r="F106" i="64"/>
  <c r="G106" i="64"/>
  <c r="H106" i="64"/>
  <c r="I106" i="64"/>
  <c r="J106" i="64"/>
  <c r="K106" i="64"/>
  <c r="L106" i="64"/>
  <c r="M106" i="64"/>
  <c r="E107" i="64"/>
  <c r="F107" i="64"/>
  <c r="G107" i="64"/>
  <c r="H107" i="64"/>
  <c r="I107" i="64"/>
  <c r="J107" i="64"/>
  <c r="K107" i="64"/>
  <c r="L107" i="64"/>
  <c r="M107" i="64"/>
  <c r="E108" i="64"/>
  <c r="F108" i="64"/>
  <c r="G108" i="64"/>
  <c r="H108" i="64"/>
  <c r="I108" i="64"/>
  <c r="J108" i="64"/>
  <c r="K108" i="64"/>
  <c r="L108" i="64"/>
  <c r="M108" i="64"/>
  <c r="E109" i="64"/>
  <c r="F109" i="64"/>
  <c r="G109" i="64"/>
  <c r="H109" i="64"/>
  <c r="I109" i="64"/>
  <c r="J109" i="64"/>
  <c r="K109" i="64"/>
  <c r="L109" i="64"/>
  <c r="M109" i="64"/>
  <c r="E110" i="64"/>
  <c r="F110" i="64"/>
  <c r="G110" i="64"/>
  <c r="H110" i="64"/>
  <c r="I110" i="64"/>
  <c r="J110" i="64"/>
  <c r="K110" i="64"/>
  <c r="L110" i="64"/>
  <c r="M110" i="64"/>
  <c r="E111" i="64"/>
  <c r="F111" i="64"/>
  <c r="G111" i="64"/>
  <c r="H111" i="64"/>
  <c r="I111" i="64"/>
  <c r="J111" i="64"/>
  <c r="K111" i="64"/>
  <c r="L111" i="64"/>
  <c r="M111" i="64"/>
  <c r="E112" i="64"/>
  <c r="F112" i="64"/>
  <c r="G112" i="64"/>
  <c r="H112" i="64"/>
  <c r="I112" i="64"/>
  <c r="J112" i="64"/>
  <c r="K112" i="64"/>
  <c r="L112" i="64"/>
  <c r="M112" i="64"/>
  <c r="E113" i="64"/>
  <c r="F113" i="64"/>
  <c r="G113" i="64"/>
  <c r="H113" i="64"/>
  <c r="I113" i="64"/>
  <c r="J113" i="64"/>
  <c r="K113" i="64"/>
  <c r="L113" i="64"/>
  <c r="M113" i="64"/>
  <c r="E114" i="64"/>
  <c r="F114" i="64"/>
  <c r="G114" i="64"/>
  <c r="H114" i="64"/>
  <c r="I114" i="64"/>
  <c r="J114" i="64"/>
  <c r="K114" i="64"/>
  <c r="L114" i="64"/>
  <c r="M114" i="64"/>
  <c r="E115" i="64"/>
  <c r="F115" i="64"/>
  <c r="G115" i="64"/>
  <c r="H115" i="64"/>
  <c r="I115" i="64"/>
  <c r="J115" i="64"/>
  <c r="K115" i="64"/>
  <c r="L115" i="64"/>
  <c r="M115" i="64"/>
  <c r="E116" i="64"/>
  <c r="F116" i="64"/>
  <c r="G116" i="64"/>
  <c r="H116" i="64"/>
  <c r="I116" i="64"/>
  <c r="J116" i="64"/>
  <c r="K116" i="64"/>
  <c r="L116" i="64"/>
  <c r="M116" i="64"/>
  <c r="E117" i="64"/>
  <c r="F117" i="64"/>
  <c r="G117" i="64"/>
  <c r="H117" i="64"/>
  <c r="I117" i="64"/>
  <c r="J117" i="64"/>
  <c r="K117" i="64"/>
  <c r="L117" i="64"/>
  <c r="M117" i="64"/>
  <c r="E118" i="64"/>
  <c r="F118" i="64"/>
  <c r="G118" i="64"/>
  <c r="H118" i="64"/>
  <c r="I118" i="64"/>
  <c r="J118" i="64"/>
  <c r="K118" i="64"/>
  <c r="L118" i="64"/>
  <c r="M118" i="64"/>
  <c r="E119" i="64"/>
  <c r="F119" i="64"/>
  <c r="G119" i="64"/>
  <c r="H119" i="64"/>
  <c r="I119" i="64"/>
  <c r="J119" i="64"/>
  <c r="K119" i="64"/>
  <c r="L119" i="64"/>
  <c r="M119" i="64"/>
  <c r="E120" i="64"/>
  <c r="F120" i="64"/>
  <c r="G120" i="64"/>
  <c r="H120" i="64"/>
  <c r="I120" i="64"/>
  <c r="J120" i="64"/>
  <c r="K120" i="64"/>
  <c r="L120" i="64"/>
  <c r="M120" i="64"/>
  <c r="E121" i="64"/>
  <c r="F121" i="64"/>
  <c r="G121" i="64"/>
  <c r="H121" i="64"/>
  <c r="I121" i="64"/>
  <c r="J121" i="64"/>
  <c r="K121" i="64"/>
  <c r="L121" i="64"/>
  <c r="M121" i="64"/>
  <c r="E122" i="64"/>
  <c r="F122" i="64"/>
  <c r="G122" i="64"/>
  <c r="H122" i="64"/>
  <c r="I122" i="64"/>
  <c r="J122" i="64"/>
  <c r="K122" i="64"/>
  <c r="L122" i="64"/>
  <c r="M122" i="64"/>
  <c r="E123" i="64"/>
  <c r="F123" i="64"/>
  <c r="G123" i="64"/>
  <c r="H123" i="64"/>
  <c r="I123" i="64"/>
  <c r="J123" i="64"/>
  <c r="K123" i="64"/>
  <c r="L123" i="64"/>
  <c r="M123" i="64"/>
  <c r="E124" i="64"/>
  <c r="F124" i="64"/>
  <c r="G124" i="64"/>
  <c r="H124" i="64"/>
  <c r="I124" i="64"/>
  <c r="J124" i="64"/>
  <c r="K124" i="64"/>
  <c r="L124" i="64"/>
  <c r="M124" i="64"/>
  <c r="E125" i="64"/>
  <c r="F125" i="64"/>
  <c r="G125" i="64"/>
  <c r="H125" i="64"/>
  <c r="I125" i="64"/>
  <c r="J125" i="64"/>
  <c r="K125" i="64"/>
  <c r="L125" i="64"/>
  <c r="M125" i="64"/>
  <c r="E126" i="64"/>
  <c r="F126" i="64"/>
  <c r="G126" i="64"/>
  <c r="H126" i="64"/>
  <c r="I126" i="64"/>
  <c r="J126" i="64"/>
  <c r="K126" i="64"/>
  <c r="L126" i="64"/>
  <c r="M126" i="64"/>
  <c r="E127" i="64"/>
  <c r="F127" i="64"/>
  <c r="G127" i="64"/>
  <c r="H127" i="64"/>
  <c r="I127" i="64"/>
  <c r="J127" i="64"/>
  <c r="K127" i="64"/>
  <c r="L127" i="64"/>
  <c r="M127" i="64"/>
  <c r="G52" i="66"/>
  <c r="G44" i="66"/>
  <c r="Z6" i="66"/>
  <c r="G44" i="49"/>
  <c r="AG108" i="64"/>
  <c r="AG92" i="64"/>
  <c r="D516" i="35"/>
  <c r="D515" i="35"/>
  <c r="D514" i="35"/>
  <c r="D513" i="35"/>
  <c r="D512" i="35"/>
  <c r="D511" i="35"/>
  <c r="D510" i="35"/>
  <c r="D509" i="35"/>
  <c r="D508" i="35"/>
  <c r="D507" i="35"/>
  <c r="D506" i="35"/>
  <c r="D505" i="35"/>
  <c r="D504" i="35"/>
  <c r="D503" i="35"/>
  <c r="D502" i="35"/>
  <c r="D501" i="35"/>
  <c r="D500" i="35"/>
  <c r="D499" i="35"/>
  <c r="D498" i="35"/>
  <c r="D497" i="35"/>
  <c r="D496" i="35"/>
  <c r="D495" i="35"/>
  <c r="D494" i="35"/>
  <c r="D493" i="35"/>
  <c r="D492" i="35"/>
  <c r="D491" i="35"/>
  <c r="D490" i="35"/>
  <c r="D489" i="35"/>
  <c r="D488" i="35"/>
  <c r="D487" i="35"/>
  <c r="D486" i="35"/>
  <c r="D485" i="35"/>
  <c r="D484" i="35"/>
  <c r="D483" i="35"/>
  <c r="D482" i="35"/>
  <c r="D481" i="35"/>
  <c r="D480" i="35"/>
  <c r="D479" i="35"/>
  <c r="D478" i="35"/>
  <c r="D477" i="35"/>
  <c r="D476" i="35"/>
  <c r="D475" i="35"/>
  <c r="D474" i="35"/>
  <c r="D473" i="35"/>
  <c r="D472" i="35"/>
  <c r="D471" i="35"/>
  <c r="D470" i="35"/>
  <c r="D469" i="35"/>
  <c r="D468" i="35"/>
  <c r="D467" i="35"/>
  <c r="D466" i="35"/>
  <c r="D465" i="35"/>
  <c r="D464" i="35"/>
  <c r="D463" i="35"/>
  <c r="D462" i="35"/>
  <c r="D461" i="35"/>
  <c r="D460" i="35"/>
  <c r="D459" i="35"/>
  <c r="D458" i="35"/>
  <c r="D457" i="35"/>
  <c r="D456" i="35"/>
  <c r="D455" i="35"/>
  <c r="D454" i="35"/>
  <c r="D453" i="35"/>
  <c r="D452" i="35"/>
  <c r="D451" i="35"/>
  <c r="D450" i="35"/>
  <c r="D449" i="35"/>
  <c r="D448" i="35"/>
  <c r="D447" i="35"/>
  <c r="D446" i="35"/>
  <c r="D445" i="35"/>
  <c r="D444" i="35"/>
  <c r="D443" i="35"/>
  <c r="D442" i="35"/>
  <c r="D441" i="35"/>
  <c r="D440" i="35"/>
  <c r="D439" i="35"/>
  <c r="D438" i="35"/>
  <c r="D437" i="35"/>
  <c r="D436" i="35"/>
  <c r="D435" i="35"/>
  <c r="D434" i="35"/>
  <c r="D433" i="35"/>
  <c r="D432" i="35"/>
  <c r="D431" i="35"/>
  <c r="D430" i="35"/>
  <c r="D429" i="35"/>
  <c r="D428" i="35"/>
  <c r="D427" i="35"/>
  <c r="D426" i="35"/>
  <c r="D425" i="35"/>
  <c r="D424" i="35"/>
  <c r="D423" i="35"/>
  <c r="D422" i="35"/>
  <c r="D421" i="35"/>
  <c r="D420" i="35"/>
  <c r="D419" i="35"/>
  <c r="D418" i="35"/>
  <c r="D417" i="35"/>
  <c r="D416" i="35"/>
  <c r="D415" i="35"/>
  <c r="D414" i="35"/>
  <c r="D413" i="35"/>
  <c r="D412" i="35"/>
  <c r="D411" i="35"/>
  <c r="D410" i="35"/>
  <c r="D409" i="35"/>
  <c r="D408" i="35"/>
  <c r="D407" i="35"/>
  <c r="D406" i="35"/>
  <c r="D405" i="35"/>
  <c r="D404" i="35"/>
  <c r="D403" i="35"/>
  <c r="D402" i="35"/>
  <c r="D401" i="35"/>
  <c r="D400" i="35"/>
  <c r="D399" i="35"/>
  <c r="D398" i="35"/>
  <c r="D397" i="35"/>
  <c r="D396" i="35"/>
  <c r="D395" i="35"/>
  <c r="D394" i="35"/>
  <c r="D393" i="35"/>
  <c r="D392" i="35"/>
  <c r="D391" i="35"/>
  <c r="D390" i="35"/>
  <c r="D389" i="35"/>
  <c r="D388" i="35"/>
  <c r="D387" i="35"/>
  <c r="D386" i="35"/>
  <c r="D385" i="35"/>
  <c r="D384" i="35"/>
  <c r="D383" i="35"/>
  <c r="D382" i="35"/>
  <c r="D381" i="35"/>
  <c r="D380" i="35"/>
  <c r="D379" i="35"/>
  <c r="D378" i="35"/>
  <c r="D377" i="35"/>
  <c r="D376" i="35"/>
  <c r="D375" i="35"/>
  <c r="D374" i="35"/>
  <c r="D373" i="35"/>
  <c r="D372" i="35"/>
  <c r="D371" i="35"/>
  <c r="D370" i="35"/>
  <c r="D369" i="35"/>
  <c r="D368" i="35"/>
  <c r="D367" i="35"/>
  <c r="D366" i="35"/>
  <c r="D365" i="35"/>
  <c r="D364" i="35"/>
  <c r="D363" i="35"/>
  <c r="D362" i="35"/>
  <c r="D361" i="35"/>
  <c r="D360" i="35"/>
  <c r="D359" i="35"/>
  <c r="D358" i="35"/>
  <c r="D357" i="35"/>
  <c r="D356" i="35"/>
  <c r="D355" i="35"/>
  <c r="D354" i="35"/>
  <c r="D353" i="35"/>
  <c r="D352" i="35"/>
  <c r="D351" i="35"/>
  <c r="D350" i="35"/>
  <c r="D349" i="35"/>
  <c r="D348" i="35"/>
  <c r="D347" i="35"/>
  <c r="D346" i="35"/>
  <c r="D345" i="35"/>
  <c r="D344" i="35"/>
  <c r="D343" i="35"/>
  <c r="D342" i="35"/>
  <c r="D341" i="35"/>
  <c r="D340" i="35"/>
  <c r="D339" i="35"/>
  <c r="D338" i="35"/>
  <c r="D337" i="35"/>
  <c r="D336" i="35"/>
  <c r="D335" i="35"/>
  <c r="D334" i="35"/>
  <c r="D333" i="35"/>
  <c r="D332" i="35"/>
  <c r="D331" i="35"/>
  <c r="D330" i="35"/>
  <c r="D329" i="35"/>
  <c r="D328" i="35"/>
  <c r="D327" i="35"/>
  <c r="D326" i="35"/>
  <c r="D325" i="35"/>
  <c r="D324" i="35"/>
  <c r="D323" i="35"/>
  <c r="D322" i="35"/>
  <c r="D321" i="35"/>
  <c r="D320" i="35"/>
  <c r="D319" i="35"/>
  <c r="D318" i="35"/>
  <c r="D317" i="35"/>
  <c r="D316" i="35"/>
  <c r="D315" i="35"/>
  <c r="D314" i="35"/>
  <c r="D313" i="35"/>
  <c r="D312" i="35"/>
  <c r="D311" i="35"/>
  <c r="D310" i="35"/>
  <c r="D309" i="35"/>
  <c r="D308" i="35"/>
  <c r="D307" i="35"/>
  <c r="D306" i="35"/>
  <c r="D305" i="35"/>
  <c r="D304" i="35"/>
  <c r="D303" i="35"/>
  <c r="D302" i="35"/>
  <c r="D301" i="35"/>
  <c r="D300" i="35"/>
  <c r="D299" i="35"/>
  <c r="D298" i="35"/>
  <c r="D297" i="35"/>
  <c r="D296" i="35"/>
  <c r="D295" i="35"/>
  <c r="D294" i="35"/>
  <c r="D293" i="35"/>
  <c r="D292" i="35"/>
  <c r="D291" i="35"/>
  <c r="D290" i="35"/>
  <c r="D289" i="35"/>
  <c r="D288" i="35"/>
  <c r="D287" i="35"/>
  <c r="D286" i="35"/>
  <c r="D285" i="35"/>
  <c r="D284" i="35"/>
  <c r="D283" i="35"/>
  <c r="D282" i="35"/>
  <c r="D281" i="35"/>
  <c r="D280" i="35"/>
  <c r="D279" i="35"/>
  <c r="D278" i="35"/>
  <c r="D277" i="35"/>
  <c r="D276" i="35"/>
  <c r="D275" i="35"/>
  <c r="D274" i="35"/>
  <c r="D273" i="35"/>
  <c r="D272" i="35"/>
  <c r="D271" i="35"/>
  <c r="D270" i="35"/>
  <c r="D269" i="35"/>
  <c r="D268" i="35"/>
  <c r="D267" i="35"/>
  <c r="D266" i="35"/>
  <c r="D265" i="35"/>
  <c r="D264" i="35"/>
  <c r="D263" i="35"/>
  <c r="D262" i="35"/>
  <c r="D261" i="35"/>
  <c r="D260" i="35"/>
  <c r="D259" i="35"/>
  <c r="D258" i="35"/>
  <c r="D257" i="35"/>
  <c r="D256" i="35"/>
  <c r="D255" i="35"/>
  <c r="D254" i="35"/>
  <c r="D253" i="35"/>
  <c r="D252" i="35"/>
  <c r="D251" i="35"/>
  <c r="D250" i="35"/>
  <c r="D249" i="35"/>
  <c r="D248" i="35"/>
  <c r="D247" i="35"/>
  <c r="D246" i="35"/>
  <c r="D245" i="35"/>
  <c r="D244" i="35"/>
  <c r="D243" i="35"/>
  <c r="D242" i="35"/>
  <c r="D241" i="35"/>
  <c r="D240" i="35"/>
  <c r="D239" i="35"/>
  <c r="D238" i="35"/>
  <c r="D237" i="35"/>
  <c r="D236" i="35"/>
  <c r="D235" i="35"/>
  <c r="D234" i="35"/>
  <c r="D233" i="35"/>
  <c r="D232" i="35"/>
  <c r="D231" i="35"/>
  <c r="D230" i="35"/>
  <c r="D229" i="35"/>
  <c r="D228" i="35"/>
  <c r="D227" i="35"/>
  <c r="D226" i="35"/>
  <c r="D225" i="35"/>
  <c r="D224" i="35"/>
  <c r="D223" i="35"/>
  <c r="D222" i="35"/>
  <c r="D221" i="35"/>
  <c r="D220" i="35"/>
  <c r="D219" i="35"/>
  <c r="D218" i="35"/>
  <c r="D217" i="35"/>
  <c r="D216" i="35"/>
  <c r="D215" i="35"/>
  <c r="D214" i="35"/>
  <c r="D213" i="35"/>
  <c r="D212" i="35"/>
  <c r="D211" i="35"/>
  <c r="D210" i="35"/>
  <c r="D209" i="35"/>
  <c r="D208" i="35"/>
  <c r="D207" i="35"/>
  <c r="D206" i="35"/>
  <c r="D205" i="35"/>
  <c r="D204" i="35"/>
  <c r="D203" i="35"/>
  <c r="D202" i="35"/>
  <c r="D201" i="35"/>
  <c r="D200" i="35"/>
  <c r="D199" i="35"/>
  <c r="D198" i="35"/>
  <c r="D197" i="35"/>
  <c r="D196" i="35"/>
  <c r="D195" i="35"/>
  <c r="D194" i="35"/>
  <c r="D193" i="35"/>
  <c r="D192" i="35"/>
  <c r="D191" i="35"/>
  <c r="D190" i="35"/>
  <c r="D189" i="35"/>
  <c r="D188" i="35"/>
  <c r="D187" i="35"/>
  <c r="D186" i="35"/>
  <c r="D185" i="35"/>
  <c r="D184" i="35"/>
  <c r="D183" i="35"/>
  <c r="D182" i="35"/>
  <c r="D181" i="35"/>
  <c r="D180" i="35"/>
  <c r="D179" i="35"/>
  <c r="D178" i="35"/>
  <c r="D177" i="35"/>
  <c r="D176" i="35"/>
  <c r="D175" i="35"/>
  <c r="D174" i="35"/>
  <c r="D173" i="35"/>
  <c r="D172" i="35"/>
  <c r="D171" i="35"/>
  <c r="D170" i="35"/>
  <c r="D169" i="35"/>
  <c r="D168" i="35"/>
  <c r="D167" i="35"/>
  <c r="D166" i="35"/>
  <c r="D165" i="35"/>
  <c r="D164" i="35"/>
  <c r="D163" i="35"/>
  <c r="D162" i="35"/>
  <c r="D161" i="35"/>
  <c r="D160" i="35"/>
  <c r="D159" i="35"/>
  <c r="D158" i="35"/>
  <c r="D157" i="35"/>
  <c r="D156" i="35"/>
  <c r="D155" i="35"/>
  <c r="D154" i="35"/>
  <c r="D153" i="35"/>
  <c r="D152" i="35"/>
  <c r="D151" i="35"/>
  <c r="D150" i="35"/>
  <c r="D149" i="35"/>
  <c r="D148" i="35"/>
  <c r="D147" i="35"/>
  <c r="D146" i="35"/>
  <c r="D145" i="35"/>
  <c r="D144" i="35"/>
  <c r="D143" i="35"/>
  <c r="D142" i="35"/>
  <c r="D141" i="35"/>
  <c r="D140" i="35"/>
  <c r="D139" i="35"/>
  <c r="D138" i="35"/>
  <c r="D137" i="35"/>
  <c r="D136" i="35"/>
  <c r="D135" i="35"/>
  <c r="D134" i="35"/>
  <c r="D133" i="35"/>
  <c r="D132" i="35"/>
  <c r="D131" i="35"/>
  <c r="D130" i="35"/>
  <c r="D129" i="35"/>
  <c r="D128" i="35"/>
  <c r="D127" i="35"/>
  <c r="D126" i="35"/>
  <c r="D125" i="35"/>
  <c r="D124" i="35"/>
  <c r="D123" i="35"/>
  <c r="D122" i="35"/>
  <c r="D121" i="35"/>
  <c r="D120" i="35"/>
  <c r="D119" i="35"/>
  <c r="D118" i="35"/>
  <c r="D117" i="35"/>
  <c r="D116" i="35"/>
  <c r="D115" i="35"/>
  <c r="D114" i="35"/>
  <c r="D113" i="35"/>
  <c r="D112" i="35"/>
  <c r="D111" i="35"/>
  <c r="D110" i="35"/>
  <c r="D109" i="35"/>
  <c r="D108" i="35"/>
  <c r="D107" i="35"/>
  <c r="D106" i="35"/>
  <c r="D105" i="35"/>
  <c r="D104" i="35"/>
  <c r="D103" i="35"/>
  <c r="D102" i="35"/>
  <c r="D101" i="35"/>
  <c r="D100" i="35"/>
  <c r="D99" i="35"/>
  <c r="D98" i="35"/>
  <c r="D97" i="35"/>
  <c r="D96" i="35"/>
  <c r="D95" i="35"/>
  <c r="D94" i="35"/>
  <c r="D93" i="35"/>
  <c r="D92" i="35"/>
  <c r="D91" i="35"/>
  <c r="D90" i="35"/>
  <c r="D89" i="35"/>
  <c r="D88" i="35"/>
  <c r="D87" i="35"/>
  <c r="D86" i="35"/>
  <c r="D85" i="35"/>
  <c r="D84" i="35"/>
  <c r="D83" i="35"/>
  <c r="D82" i="35"/>
  <c r="D81" i="35"/>
  <c r="D80" i="35"/>
  <c r="D79" i="35"/>
  <c r="D78" i="35"/>
  <c r="D77" i="35"/>
  <c r="D76" i="35"/>
  <c r="D75" i="35"/>
  <c r="D74" i="35"/>
  <c r="D73" i="35"/>
  <c r="D72" i="35"/>
  <c r="D71" i="35"/>
  <c r="D70" i="35"/>
  <c r="D69" i="35"/>
  <c r="D68" i="35"/>
  <c r="D67" i="35"/>
  <c r="D66" i="35"/>
  <c r="D65" i="35"/>
  <c r="D64" i="35"/>
  <c r="D63" i="35"/>
  <c r="D62" i="35"/>
  <c r="D61" i="35"/>
  <c r="D60" i="35"/>
  <c r="D59" i="35"/>
  <c r="D58" i="35"/>
  <c r="D57" i="35"/>
  <c r="D56" i="35"/>
  <c r="D55" i="35"/>
  <c r="D54" i="35"/>
  <c r="D53" i="35"/>
  <c r="D52" i="35"/>
  <c r="D51" i="35"/>
  <c r="D50" i="35"/>
  <c r="D49" i="35"/>
  <c r="D48" i="35"/>
  <c r="D47" i="35"/>
  <c r="D46" i="35"/>
  <c r="D45" i="35"/>
  <c r="D44" i="35"/>
  <c r="D43" i="35"/>
  <c r="D42" i="35"/>
  <c r="D41" i="35"/>
  <c r="D40" i="35"/>
  <c r="D39" i="35"/>
  <c r="D38" i="35"/>
  <c r="D37" i="35"/>
  <c r="D36" i="35"/>
  <c r="D35" i="35"/>
  <c r="D34" i="35"/>
  <c r="D33" i="35"/>
  <c r="D32" i="35"/>
  <c r="D31" i="35"/>
  <c r="D30" i="35"/>
  <c r="D29" i="35"/>
  <c r="D28" i="35"/>
  <c r="D27" i="35"/>
  <c r="D26" i="35"/>
  <c r="D25" i="35"/>
  <c r="D24" i="35"/>
  <c r="D23" i="35"/>
  <c r="D22" i="35"/>
  <c r="D21" i="35"/>
  <c r="D20" i="35"/>
  <c r="D19" i="35"/>
  <c r="D18" i="35"/>
  <c r="D17" i="35"/>
  <c r="D16" i="35"/>
  <c r="D15" i="35"/>
  <c r="D14" i="35"/>
  <c r="D13" i="35"/>
  <c r="Z6" i="49"/>
  <c r="AG126" i="64"/>
  <c r="AG120" i="64"/>
  <c r="AG118" i="64"/>
  <c r="AG116" i="64"/>
  <c r="AG114" i="64"/>
  <c r="AG112" i="64"/>
  <c r="AG110" i="64"/>
  <c r="AG81" i="64"/>
  <c r="AG79" i="64"/>
  <c r="AG75" i="64"/>
  <c r="AG55" i="64"/>
  <c r="AG54" i="64"/>
  <c r="C90" i="37"/>
  <c r="C89" i="37"/>
  <c r="C88" i="37"/>
  <c r="C87" i="37"/>
  <c r="C86" i="37"/>
  <c r="C85" i="37"/>
  <c r="C84" i="37"/>
  <c r="C83" i="37"/>
  <c r="C82" i="37"/>
  <c r="C81" i="37"/>
  <c r="C80" i="37"/>
  <c r="C79" i="37"/>
  <c r="C78" i="37"/>
  <c r="C77" i="37"/>
  <c r="C76" i="37"/>
  <c r="C75" i="37"/>
  <c r="C74" i="37"/>
  <c r="C73" i="37"/>
  <c r="C72" i="37"/>
  <c r="C71" i="37"/>
  <c r="C70" i="37"/>
  <c r="C69" i="37"/>
  <c r="C68" i="37"/>
  <c r="C67" i="37"/>
  <c r="C66" i="37"/>
  <c r="C65" i="37"/>
  <c r="C64" i="37"/>
  <c r="C63" i="37"/>
  <c r="C62" i="37"/>
  <c r="C61" i="37"/>
  <c r="C60" i="37"/>
  <c r="C59" i="37"/>
  <c r="C58" i="37"/>
  <c r="C57" i="37"/>
  <c r="C56" i="37"/>
  <c r="C55" i="37"/>
  <c r="C54" i="37"/>
  <c r="C53" i="37"/>
  <c r="C52" i="37"/>
  <c r="C51" i="37"/>
  <c r="C50" i="37"/>
  <c r="C49" i="37"/>
  <c r="C48" i="37"/>
  <c r="C47" i="37"/>
  <c r="C46" i="37"/>
  <c r="C45" i="37"/>
  <c r="C44" i="37"/>
  <c r="C43" i="37"/>
  <c r="C16" i="37"/>
  <c r="C15" i="37"/>
  <c r="C14" i="37"/>
  <c r="C13" i="37"/>
  <c r="S18" i="64"/>
  <c r="AE127" i="64"/>
  <c r="AD127" i="64"/>
  <c r="AC127" i="64"/>
  <c r="AB127" i="64"/>
  <c r="AA127" i="64"/>
  <c r="Z127" i="64"/>
  <c r="Y127" i="64"/>
  <c r="X127" i="64"/>
  <c r="W127" i="64"/>
  <c r="V127" i="64"/>
  <c r="U127" i="64"/>
  <c r="T127" i="64"/>
  <c r="S127" i="64"/>
  <c r="R127" i="64"/>
  <c r="Q127" i="64"/>
  <c r="P127" i="64"/>
  <c r="O127" i="64"/>
  <c r="N127" i="64"/>
  <c r="D127" i="64"/>
  <c r="C127" i="64"/>
  <c r="B127" i="64"/>
  <c r="AE126" i="64"/>
  <c r="AD126" i="64"/>
  <c r="AC126" i="64"/>
  <c r="AB126" i="64"/>
  <c r="AA126" i="64"/>
  <c r="Z126" i="64"/>
  <c r="Y126" i="64"/>
  <c r="X126" i="64"/>
  <c r="W126" i="64"/>
  <c r="V126" i="64"/>
  <c r="U126" i="64"/>
  <c r="T126" i="64"/>
  <c r="S126" i="64"/>
  <c r="R126" i="64"/>
  <c r="Q126" i="64"/>
  <c r="P126" i="64"/>
  <c r="O126" i="64"/>
  <c r="N126" i="64"/>
  <c r="D126" i="64"/>
  <c r="C126" i="64"/>
  <c r="B126" i="64"/>
  <c r="AE125" i="64"/>
  <c r="AD125" i="64"/>
  <c r="AC125" i="64"/>
  <c r="AB125" i="64"/>
  <c r="AA125" i="64"/>
  <c r="Z125" i="64"/>
  <c r="Y125" i="64"/>
  <c r="X125" i="64"/>
  <c r="W125" i="64"/>
  <c r="V125" i="64"/>
  <c r="U125" i="64"/>
  <c r="T125" i="64"/>
  <c r="S125" i="64"/>
  <c r="R125" i="64"/>
  <c r="Q125" i="64"/>
  <c r="P125" i="64"/>
  <c r="O125" i="64"/>
  <c r="N125" i="64"/>
  <c r="D125" i="64"/>
  <c r="C125" i="64"/>
  <c r="B125" i="64"/>
  <c r="AE124" i="64"/>
  <c r="AD124" i="64"/>
  <c r="AC124" i="64"/>
  <c r="AB124" i="64"/>
  <c r="AA124" i="64"/>
  <c r="Z124" i="64"/>
  <c r="Y124" i="64"/>
  <c r="X124" i="64"/>
  <c r="W124" i="64"/>
  <c r="V124" i="64"/>
  <c r="U124" i="64"/>
  <c r="T124" i="64"/>
  <c r="S124" i="64"/>
  <c r="R124" i="64"/>
  <c r="Q124" i="64"/>
  <c r="P124" i="64"/>
  <c r="O124" i="64"/>
  <c r="N124" i="64"/>
  <c r="D124" i="64"/>
  <c r="C124" i="64"/>
  <c r="B124" i="64"/>
  <c r="AE123" i="64"/>
  <c r="AD123" i="64"/>
  <c r="AC123" i="64"/>
  <c r="AB123" i="64"/>
  <c r="AA123" i="64"/>
  <c r="Z123" i="64"/>
  <c r="Y123" i="64"/>
  <c r="X123" i="64"/>
  <c r="W123" i="64"/>
  <c r="V123" i="64"/>
  <c r="U123" i="64"/>
  <c r="T123" i="64"/>
  <c r="S123" i="64"/>
  <c r="R123" i="64"/>
  <c r="Q123" i="64"/>
  <c r="P123" i="64"/>
  <c r="O123" i="64"/>
  <c r="N123" i="64"/>
  <c r="D123" i="64"/>
  <c r="C123" i="64"/>
  <c r="B123" i="64"/>
  <c r="AE122" i="64"/>
  <c r="AD122" i="64"/>
  <c r="AC122" i="64"/>
  <c r="AB122" i="64"/>
  <c r="AA122" i="64"/>
  <c r="Z122" i="64"/>
  <c r="Y122" i="64"/>
  <c r="X122" i="64"/>
  <c r="W122" i="64"/>
  <c r="V122" i="64"/>
  <c r="U122" i="64"/>
  <c r="T122" i="64"/>
  <c r="S122" i="64"/>
  <c r="R122" i="64"/>
  <c r="Q122" i="64"/>
  <c r="P122" i="64"/>
  <c r="O122" i="64"/>
  <c r="N122" i="64"/>
  <c r="D122" i="64"/>
  <c r="C122" i="64"/>
  <c r="B122" i="64"/>
  <c r="AE121" i="64"/>
  <c r="AD121" i="64"/>
  <c r="AC121" i="64"/>
  <c r="AB121" i="64"/>
  <c r="AA121" i="64"/>
  <c r="Z121" i="64"/>
  <c r="Y121" i="64"/>
  <c r="X121" i="64"/>
  <c r="W121" i="64"/>
  <c r="V121" i="64"/>
  <c r="U121" i="64"/>
  <c r="T121" i="64"/>
  <c r="S121" i="64"/>
  <c r="R121" i="64"/>
  <c r="Q121" i="64"/>
  <c r="P121" i="64"/>
  <c r="O121" i="64"/>
  <c r="N121" i="64"/>
  <c r="D121" i="64"/>
  <c r="C121" i="64"/>
  <c r="B121" i="64"/>
  <c r="AE120" i="64"/>
  <c r="AD120" i="64"/>
  <c r="AC120" i="64"/>
  <c r="AB120" i="64"/>
  <c r="AA120" i="64"/>
  <c r="Z120" i="64"/>
  <c r="Y120" i="64"/>
  <c r="X120" i="64"/>
  <c r="W120" i="64"/>
  <c r="V120" i="64"/>
  <c r="U120" i="64"/>
  <c r="T120" i="64"/>
  <c r="S120" i="64"/>
  <c r="R120" i="64"/>
  <c r="Q120" i="64"/>
  <c r="P120" i="64"/>
  <c r="O120" i="64"/>
  <c r="N120" i="64"/>
  <c r="D120" i="64"/>
  <c r="C120" i="64"/>
  <c r="B120" i="64"/>
  <c r="AE119" i="64"/>
  <c r="AD119" i="64"/>
  <c r="AC119" i="64"/>
  <c r="AB119" i="64"/>
  <c r="AA119" i="64"/>
  <c r="Z119" i="64"/>
  <c r="Y119" i="64"/>
  <c r="X119" i="64"/>
  <c r="W119" i="64"/>
  <c r="V119" i="64"/>
  <c r="U119" i="64"/>
  <c r="T119" i="64"/>
  <c r="S119" i="64"/>
  <c r="R119" i="64"/>
  <c r="Q119" i="64"/>
  <c r="P119" i="64"/>
  <c r="O119" i="64"/>
  <c r="N119" i="64"/>
  <c r="D119" i="64"/>
  <c r="C119" i="64"/>
  <c r="B119" i="64"/>
  <c r="AE118" i="64"/>
  <c r="AD118" i="64"/>
  <c r="AC118" i="64"/>
  <c r="AB118" i="64"/>
  <c r="AA118" i="64"/>
  <c r="Z118" i="64"/>
  <c r="Y118" i="64"/>
  <c r="X118" i="64"/>
  <c r="W118" i="64"/>
  <c r="V118" i="64"/>
  <c r="U118" i="64"/>
  <c r="T118" i="64"/>
  <c r="S118" i="64"/>
  <c r="R118" i="64"/>
  <c r="Q118" i="64"/>
  <c r="P118" i="64"/>
  <c r="O118" i="64"/>
  <c r="N118" i="64"/>
  <c r="D118" i="64"/>
  <c r="C118" i="64"/>
  <c r="B118" i="64"/>
  <c r="AE117" i="64"/>
  <c r="AD117" i="64"/>
  <c r="AC117" i="64"/>
  <c r="AB117" i="64"/>
  <c r="AA117" i="64"/>
  <c r="Z117" i="64"/>
  <c r="Y117" i="64"/>
  <c r="X117" i="64"/>
  <c r="W117" i="64"/>
  <c r="V117" i="64"/>
  <c r="U117" i="64"/>
  <c r="T117" i="64"/>
  <c r="S117" i="64"/>
  <c r="R117" i="64"/>
  <c r="Q117" i="64"/>
  <c r="P117" i="64"/>
  <c r="O117" i="64"/>
  <c r="N117" i="64"/>
  <c r="D117" i="64"/>
  <c r="C117" i="64"/>
  <c r="B117" i="64"/>
  <c r="AE116" i="64"/>
  <c r="AD116" i="64"/>
  <c r="AC116" i="64"/>
  <c r="AB116" i="64"/>
  <c r="AA116" i="64"/>
  <c r="Z116" i="64"/>
  <c r="Y116" i="64"/>
  <c r="X116" i="64"/>
  <c r="W116" i="64"/>
  <c r="V116" i="64"/>
  <c r="U116" i="64"/>
  <c r="T116" i="64"/>
  <c r="S116" i="64"/>
  <c r="R116" i="64"/>
  <c r="Q116" i="64"/>
  <c r="P116" i="64"/>
  <c r="O116" i="64"/>
  <c r="N116" i="64"/>
  <c r="D116" i="64"/>
  <c r="C116" i="64"/>
  <c r="B116" i="64"/>
  <c r="AE115" i="64"/>
  <c r="AD115" i="64"/>
  <c r="AC115" i="64"/>
  <c r="AB115" i="64"/>
  <c r="AA115" i="64"/>
  <c r="Z115" i="64"/>
  <c r="Y115" i="64"/>
  <c r="X115" i="64"/>
  <c r="W115" i="64"/>
  <c r="V115" i="64"/>
  <c r="U115" i="64"/>
  <c r="T115" i="64"/>
  <c r="S115" i="64"/>
  <c r="R115" i="64"/>
  <c r="Q115" i="64"/>
  <c r="P115" i="64"/>
  <c r="O115" i="64"/>
  <c r="N115" i="64"/>
  <c r="D115" i="64"/>
  <c r="C115" i="64"/>
  <c r="B115" i="64"/>
  <c r="AE114" i="64"/>
  <c r="AD114" i="64"/>
  <c r="AC114" i="64"/>
  <c r="AB114" i="64"/>
  <c r="AA114" i="64"/>
  <c r="Z114" i="64"/>
  <c r="Y114" i="64"/>
  <c r="X114" i="64"/>
  <c r="W114" i="64"/>
  <c r="V114" i="64"/>
  <c r="U114" i="64"/>
  <c r="T114" i="64"/>
  <c r="S114" i="64"/>
  <c r="R114" i="64"/>
  <c r="Q114" i="64"/>
  <c r="P114" i="64"/>
  <c r="O114" i="64"/>
  <c r="N114" i="64"/>
  <c r="D114" i="64"/>
  <c r="C114" i="64"/>
  <c r="B114" i="64"/>
  <c r="AE113" i="64"/>
  <c r="AD113" i="64"/>
  <c r="AC113" i="64"/>
  <c r="AB113" i="64"/>
  <c r="AA113" i="64"/>
  <c r="Z113" i="64"/>
  <c r="Y113" i="64"/>
  <c r="X113" i="64"/>
  <c r="W113" i="64"/>
  <c r="V113" i="64"/>
  <c r="U113" i="64"/>
  <c r="T113" i="64"/>
  <c r="S113" i="64"/>
  <c r="R113" i="64"/>
  <c r="Q113" i="64"/>
  <c r="P113" i="64"/>
  <c r="O113" i="64"/>
  <c r="N113" i="64"/>
  <c r="D113" i="64"/>
  <c r="C113" i="64"/>
  <c r="B113" i="64"/>
  <c r="AE112" i="64"/>
  <c r="AD112" i="64"/>
  <c r="AC112" i="64"/>
  <c r="AB112" i="64"/>
  <c r="AA112" i="64"/>
  <c r="Z112" i="64"/>
  <c r="Y112" i="64"/>
  <c r="X112" i="64"/>
  <c r="W112" i="64"/>
  <c r="V112" i="64"/>
  <c r="U112" i="64"/>
  <c r="T112" i="64"/>
  <c r="S112" i="64"/>
  <c r="R112" i="64"/>
  <c r="Q112" i="64"/>
  <c r="P112" i="64"/>
  <c r="O112" i="64"/>
  <c r="N112" i="64"/>
  <c r="D112" i="64"/>
  <c r="C112" i="64"/>
  <c r="B112" i="64"/>
  <c r="AE111" i="64"/>
  <c r="AD111" i="64"/>
  <c r="AC111" i="64"/>
  <c r="AB111" i="64"/>
  <c r="AA111" i="64"/>
  <c r="Z111" i="64"/>
  <c r="Y111" i="64"/>
  <c r="X111" i="64"/>
  <c r="W111" i="64"/>
  <c r="V111" i="64"/>
  <c r="U111" i="64"/>
  <c r="T111" i="64"/>
  <c r="S111" i="64"/>
  <c r="R111" i="64"/>
  <c r="Q111" i="64"/>
  <c r="P111" i="64"/>
  <c r="O111" i="64"/>
  <c r="N111" i="64"/>
  <c r="D111" i="64"/>
  <c r="C111" i="64"/>
  <c r="B111" i="64"/>
  <c r="AE110" i="64"/>
  <c r="AD110" i="64"/>
  <c r="AC110" i="64"/>
  <c r="AB110" i="64"/>
  <c r="AA110" i="64"/>
  <c r="Z110" i="64"/>
  <c r="Y110" i="64"/>
  <c r="X110" i="64"/>
  <c r="W110" i="64"/>
  <c r="V110" i="64"/>
  <c r="U110" i="64"/>
  <c r="T110" i="64"/>
  <c r="S110" i="64"/>
  <c r="R110" i="64"/>
  <c r="Q110" i="64"/>
  <c r="P110" i="64"/>
  <c r="O110" i="64"/>
  <c r="N110" i="64"/>
  <c r="D110" i="64"/>
  <c r="C110" i="64"/>
  <c r="B110" i="64"/>
  <c r="AE109" i="64"/>
  <c r="AD109" i="64"/>
  <c r="AC109" i="64"/>
  <c r="AB109" i="64"/>
  <c r="AA109" i="64"/>
  <c r="Z109" i="64"/>
  <c r="Y109" i="64"/>
  <c r="X109" i="64"/>
  <c r="W109" i="64"/>
  <c r="V109" i="64"/>
  <c r="U109" i="64"/>
  <c r="T109" i="64"/>
  <c r="S109" i="64"/>
  <c r="R109" i="64"/>
  <c r="Q109" i="64"/>
  <c r="P109" i="64"/>
  <c r="O109" i="64"/>
  <c r="N109" i="64"/>
  <c r="D109" i="64"/>
  <c r="C109" i="64"/>
  <c r="B109" i="64"/>
  <c r="AE108" i="64"/>
  <c r="AD108" i="64"/>
  <c r="AC108" i="64"/>
  <c r="AB108" i="64"/>
  <c r="AA108" i="64"/>
  <c r="Z108" i="64"/>
  <c r="Y108" i="64"/>
  <c r="X108" i="64"/>
  <c r="W108" i="64"/>
  <c r="V108" i="64"/>
  <c r="U108" i="64"/>
  <c r="T108" i="64"/>
  <c r="S108" i="64"/>
  <c r="R108" i="64"/>
  <c r="Q108" i="64"/>
  <c r="P108" i="64"/>
  <c r="O108" i="64"/>
  <c r="N108" i="64"/>
  <c r="D108" i="64"/>
  <c r="C108" i="64"/>
  <c r="B108" i="64"/>
  <c r="AE107" i="64"/>
  <c r="AD107" i="64"/>
  <c r="AC107" i="64"/>
  <c r="AB107" i="64"/>
  <c r="AA107" i="64"/>
  <c r="Z107" i="64"/>
  <c r="Y107" i="64"/>
  <c r="X107" i="64"/>
  <c r="W107" i="64"/>
  <c r="V107" i="64"/>
  <c r="U107" i="64"/>
  <c r="T107" i="64"/>
  <c r="S107" i="64"/>
  <c r="R107" i="64"/>
  <c r="Q107" i="64"/>
  <c r="P107" i="64"/>
  <c r="O107" i="64"/>
  <c r="N107" i="64"/>
  <c r="D107" i="64"/>
  <c r="C107" i="64"/>
  <c r="B107" i="64"/>
  <c r="AE106" i="64"/>
  <c r="AD106" i="64"/>
  <c r="AC106" i="64"/>
  <c r="AB106" i="64"/>
  <c r="AA106" i="64"/>
  <c r="Z106" i="64"/>
  <c r="Y106" i="64"/>
  <c r="X106" i="64"/>
  <c r="W106" i="64"/>
  <c r="V106" i="64"/>
  <c r="U106" i="64"/>
  <c r="T106" i="64"/>
  <c r="S106" i="64"/>
  <c r="R106" i="64"/>
  <c r="Q106" i="64"/>
  <c r="P106" i="64"/>
  <c r="O106" i="64"/>
  <c r="N106" i="64"/>
  <c r="D106" i="64"/>
  <c r="C106" i="64"/>
  <c r="B106" i="64"/>
  <c r="AE105" i="64"/>
  <c r="AD105" i="64"/>
  <c r="AC105" i="64"/>
  <c r="AB105" i="64"/>
  <c r="AA105" i="64"/>
  <c r="Z105" i="64"/>
  <c r="Y105" i="64"/>
  <c r="X105" i="64"/>
  <c r="W105" i="64"/>
  <c r="V105" i="64"/>
  <c r="U105" i="64"/>
  <c r="T105" i="64"/>
  <c r="S105" i="64"/>
  <c r="R105" i="64"/>
  <c r="Q105" i="64"/>
  <c r="P105" i="64"/>
  <c r="O105" i="64"/>
  <c r="N105" i="64"/>
  <c r="D105" i="64"/>
  <c r="C105" i="64"/>
  <c r="B105" i="64"/>
  <c r="AE104" i="64"/>
  <c r="AD104" i="64"/>
  <c r="AC104" i="64"/>
  <c r="AB104" i="64"/>
  <c r="AA104" i="64"/>
  <c r="Z104" i="64"/>
  <c r="Y104" i="64"/>
  <c r="X104" i="64"/>
  <c r="W104" i="64"/>
  <c r="V104" i="64"/>
  <c r="U104" i="64"/>
  <c r="T104" i="64"/>
  <c r="S104" i="64"/>
  <c r="R104" i="64"/>
  <c r="Q104" i="64"/>
  <c r="P104" i="64"/>
  <c r="O104" i="64"/>
  <c r="N104" i="64"/>
  <c r="D104" i="64"/>
  <c r="C104" i="64"/>
  <c r="B104" i="64"/>
  <c r="AE103" i="64"/>
  <c r="AD103" i="64"/>
  <c r="AC103" i="64"/>
  <c r="AB103" i="64"/>
  <c r="AA103" i="64"/>
  <c r="Z103" i="64"/>
  <c r="Y103" i="64"/>
  <c r="X103" i="64"/>
  <c r="W103" i="64"/>
  <c r="V103" i="64"/>
  <c r="U103" i="64"/>
  <c r="T103" i="64"/>
  <c r="S103" i="64"/>
  <c r="R103" i="64"/>
  <c r="Q103" i="64"/>
  <c r="P103" i="64"/>
  <c r="O103" i="64"/>
  <c r="N103" i="64"/>
  <c r="D103" i="64"/>
  <c r="C103" i="64"/>
  <c r="B103" i="64"/>
  <c r="AE102" i="64"/>
  <c r="AD102" i="64"/>
  <c r="AC102" i="64"/>
  <c r="AB102" i="64"/>
  <c r="AA102" i="64"/>
  <c r="Z102" i="64"/>
  <c r="Y102" i="64"/>
  <c r="X102" i="64"/>
  <c r="W102" i="64"/>
  <c r="V102" i="64"/>
  <c r="U102" i="64"/>
  <c r="T102" i="64"/>
  <c r="S102" i="64"/>
  <c r="R102" i="64"/>
  <c r="Q102" i="64"/>
  <c r="P102" i="64"/>
  <c r="O102" i="64"/>
  <c r="N102" i="64"/>
  <c r="D102" i="64"/>
  <c r="C102" i="64"/>
  <c r="B102" i="64"/>
  <c r="AE101" i="64"/>
  <c r="AD101" i="64"/>
  <c r="AC101" i="64"/>
  <c r="AB101" i="64"/>
  <c r="AA101" i="64"/>
  <c r="Z101" i="64"/>
  <c r="Y101" i="64"/>
  <c r="X101" i="64"/>
  <c r="W101" i="64"/>
  <c r="V101" i="64"/>
  <c r="U101" i="64"/>
  <c r="T101" i="64"/>
  <c r="S101" i="64"/>
  <c r="R101" i="64"/>
  <c r="Q101" i="64"/>
  <c r="P101" i="64"/>
  <c r="O101" i="64"/>
  <c r="N101" i="64"/>
  <c r="D101" i="64"/>
  <c r="C101" i="64"/>
  <c r="B101" i="64"/>
  <c r="AE100" i="64"/>
  <c r="AD100" i="64"/>
  <c r="AC100" i="64"/>
  <c r="AB100" i="64"/>
  <c r="AA100" i="64"/>
  <c r="Z100" i="64"/>
  <c r="Y100" i="64"/>
  <c r="X100" i="64"/>
  <c r="W100" i="64"/>
  <c r="V100" i="64"/>
  <c r="U100" i="64"/>
  <c r="T100" i="64"/>
  <c r="S100" i="64"/>
  <c r="R100" i="64"/>
  <c r="Q100" i="64"/>
  <c r="P100" i="64"/>
  <c r="O100" i="64"/>
  <c r="N100" i="64"/>
  <c r="D100" i="64"/>
  <c r="C100" i="64"/>
  <c r="B100" i="64"/>
  <c r="AE99" i="64"/>
  <c r="AD99" i="64"/>
  <c r="AC99" i="64"/>
  <c r="AB99" i="64"/>
  <c r="AA99" i="64"/>
  <c r="Z99" i="64"/>
  <c r="Y99" i="64"/>
  <c r="X99" i="64"/>
  <c r="W99" i="64"/>
  <c r="V99" i="64"/>
  <c r="U99" i="64"/>
  <c r="T99" i="64"/>
  <c r="S99" i="64"/>
  <c r="R99" i="64"/>
  <c r="Q99" i="64"/>
  <c r="P99" i="64"/>
  <c r="O99" i="64"/>
  <c r="N99" i="64"/>
  <c r="D99" i="64"/>
  <c r="C99" i="64"/>
  <c r="B99" i="64"/>
  <c r="AE98" i="64"/>
  <c r="AD98" i="64"/>
  <c r="AC98" i="64"/>
  <c r="AB98" i="64"/>
  <c r="AA98" i="64"/>
  <c r="Z98" i="64"/>
  <c r="Y98" i="64"/>
  <c r="X98" i="64"/>
  <c r="W98" i="64"/>
  <c r="V98" i="64"/>
  <c r="U98" i="64"/>
  <c r="T98" i="64"/>
  <c r="S98" i="64"/>
  <c r="R98" i="64"/>
  <c r="Q98" i="64"/>
  <c r="P98" i="64"/>
  <c r="O98" i="64"/>
  <c r="N98" i="64"/>
  <c r="D98" i="64"/>
  <c r="C98" i="64"/>
  <c r="B98" i="64"/>
  <c r="AE97" i="64"/>
  <c r="AD97" i="64"/>
  <c r="AC97" i="64"/>
  <c r="AB97" i="64"/>
  <c r="AA97" i="64"/>
  <c r="Z97" i="64"/>
  <c r="Y97" i="64"/>
  <c r="X97" i="64"/>
  <c r="W97" i="64"/>
  <c r="V97" i="64"/>
  <c r="U97" i="64"/>
  <c r="T97" i="64"/>
  <c r="S97" i="64"/>
  <c r="R97" i="64"/>
  <c r="Q97" i="64"/>
  <c r="P97" i="64"/>
  <c r="O97" i="64"/>
  <c r="N97" i="64"/>
  <c r="D97" i="64"/>
  <c r="C97" i="64"/>
  <c r="B97" i="64"/>
  <c r="AE96" i="64"/>
  <c r="AD96" i="64"/>
  <c r="AC96" i="64"/>
  <c r="AB96" i="64"/>
  <c r="AA96" i="64"/>
  <c r="Z96" i="64"/>
  <c r="Y96" i="64"/>
  <c r="X96" i="64"/>
  <c r="W96" i="64"/>
  <c r="V96" i="64"/>
  <c r="U96" i="64"/>
  <c r="T96" i="64"/>
  <c r="S96" i="64"/>
  <c r="R96" i="64"/>
  <c r="Q96" i="64"/>
  <c r="P96" i="64"/>
  <c r="O96" i="64"/>
  <c r="N96" i="64"/>
  <c r="D96" i="64"/>
  <c r="C96" i="64"/>
  <c r="B96" i="64"/>
  <c r="AE95" i="64"/>
  <c r="AD95" i="64"/>
  <c r="AC95" i="64"/>
  <c r="AB95" i="64"/>
  <c r="AA95" i="64"/>
  <c r="Z95" i="64"/>
  <c r="Y95" i="64"/>
  <c r="X95" i="64"/>
  <c r="W95" i="64"/>
  <c r="V95" i="64"/>
  <c r="U95" i="64"/>
  <c r="T95" i="64"/>
  <c r="S95" i="64"/>
  <c r="R95" i="64"/>
  <c r="Q95" i="64"/>
  <c r="P95" i="64"/>
  <c r="O95" i="64"/>
  <c r="N95" i="64"/>
  <c r="D95" i="64"/>
  <c r="C95" i="64"/>
  <c r="B95" i="64"/>
  <c r="AE94" i="64"/>
  <c r="AD94" i="64"/>
  <c r="AC94" i="64"/>
  <c r="AB94" i="64"/>
  <c r="AA94" i="64"/>
  <c r="Z94" i="64"/>
  <c r="Y94" i="64"/>
  <c r="X94" i="64"/>
  <c r="W94" i="64"/>
  <c r="V94" i="64"/>
  <c r="U94" i="64"/>
  <c r="T94" i="64"/>
  <c r="S94" i="64"/>
  <c r="R94" i="64"/>
  <c r="Q94" i="64"/>
  <c r="P94" i="64"/>
  <c r="O94" i="64"/>
  <c r="N94" i="64"/>
  <c r="D94" i="64"/>
  <c r="C94" i="64"/>
  <c r="B94" i="64"/>
  <c r="AE93" i="64"/>
  <c r="AD93" i="64"/>
  <c r="AC93" i="64"/>
  <c r="AB93" i="64"/>
  <c r="AA93" i="64"/>
  <c r="Z93" i="64"/>
  <c r="Y93" i="64"/>
  <c r="X93" i="64"/>
  <c r="W93" i="64"/>
  <c r="V93" i="64"/>
  <c r="U93" i="64"/>
  <c r="T93" i="64"/>
  <c r="S93" i="64"/>
  <c r="R93" i="64"/>
  <c r="Q93" i="64"/>
  <c r="P93" i="64"/>
  <c r="O93" i="64"/>
  <c r="N93" i="64"/>
  <c r="D93" i="64"/>
  <c r="C93" i="64"/>
  <c r="B93" i="64"/>
  <c r="AE92" i="64"/>
  <c r="AD92" i="64"/>
  <c r="AC92" i="64"/>
  <c r="AB92" i="64"/>
  <c r="AA92" i="64"/>
  <c r="Z92" i="64"/>
  <c r="Y92" i="64"/>
  <c r="X92" i="64"/>
  <c r="W92" i="64"/>
  <c r="V92" i="64"/>
  <c r="U92" i="64"/>
  <c r="T92" i="64"/>
  <c r="S92" i="64"/>
  <c r="R92" i="64"/>
  <c r="Q92" i="64"/>
  <c r="P92" i="64"/>
  <c r="O92" i="64"/>
  <c r="N92" i="64"/>
  <c r="D92" i="64"/>
  <c r="C92" i="64"/>
  <c r="B92" i="64"/>
  <c r="AE91" i="64"/>
  <c r="AD91" i="64"/>
  <c r="AC91" i="64"/>
  <c r="AB91" i="64"/>
  <c r="AA91" i="64"/>
  <c r="Z91" i="64"/>
  <c r="Y91" i="64"/>
  <c r="X91" i="64"/>
  <c r="W91" i="64"/>
  <c r="V91" i="64"/>
  <c r="U91" i="64"/>
  <c r="T91" i="64"/>
  <c r="S91" i="64"/>
  <c r="R91" i="64"/>
  <c r="Q91" i="64"/>
  <c r="P91" i="64"/>
  <c r="O91" i="64"/>
  <c r="N91" i="64"/>
  <c r="D91" i="64"/>
  <c r="C91" i="64"/>
  <c r="B91" i="64"/>
  <c r="AE90" i="64"/>
  <c r="AD90" i="64"/>
  <c r="AC90" i="64"/>
  <c r="AB90" i="64"/>
  <c r="AA90" i="64"/>
  <c r="Z90" i="64"/>
  <c r="Y90" i="64"/>
  <c r="X90" i="64"/>
  <c r="W90" i="64"/>
  <c r="V90" i="64"/>
  <c r="U90" i="64"/>
  <c r="T90" i="64"/>
  <c r="S90" i="64"/>
  <c r="R90" i="64"/>
  <c r="Q90" i="64"/>
  <c r="P90" i="64"/>
  <c r="O90" i="64"/>
  <c r="N90" i="64"/>
  <c r="D90" i="64"/>
  <c r="C90" i="64"/>
  <c r="B90" i="64"/>
  <c r="AE89" i="64"/>
  <c r="AD89" i="64"/>
  <c r="AC89" i="64"/>
  <c r="AB89" i="64"/>
  <c r="AA89" i="64"/>
  <c r="Z89" i="64"/>
  <c r="Y89" i="64"/>
  <c r="X89" i="64"/>
  <c r="W89" i="64"/>
  <c r="V89" i="64"/>
  <c r="U89" i="64"/>
  <c r="T89" i="64"/>
  <c r="S89" i="64"/>
  <c r="R89" i="64"/>
  <c r="Q89" i="64"/>
  <c r="P89" i="64"/>
  <c r="O89" i="64"/>
  <c r="N89" i="64"/>
  <c r="D89" i="64"/>
  <c r="C89" i="64"/>
  <c r="B89" i="64"/>
  <c r="AE88" i="64"/>
  <c r="AD88" i="64"/>
  <c r="AC88" i="64"/>
  <c r="AB88" i="64"/>
  <c r="AA88" i="64"/>
  <c r="Z88" i="64"/>
  <c r="Y88" i="64"/>
  <c r="X88" i="64"/>
  <c r="W88" i="64"/>
  <c r="V88" i="64"/>
  <c r="U88" i="64"/>
  <c r="T88" i="64"/>
  <c r="S88" i="64"/>
  <c r="R88" i="64"/>
  <c r="Q88" i="64"/>
  <c r="P88" i="64"/>
  <c r="O88" i="64"/>
  <c r="N88" i="64"/>
  <c r="D88" i="64"/>
  <c r="C88" i="64"/>
  <c r="B88" i="64"/>
  <c r="AE87" i="64"/>
  <c r="AD87" i="64"/>
  <c r="AC87" i="64"/>
  <c r="AB87" i="64"/>
  <c r="AA87" i="64"/>
  <c r="Z87" i="64"/>
  <c r="Y87" i="64"/>
  <c r="X87" i="64"/>
  <c r="W87" i="64"/>
  <c r="V87" i="64"/>
  <c r="U87" i="64"/>
  <c r="T87" i="64"/>
  <c r="S87" i="64"/>
  <c r="R87" i="64"/>
  <c r="Q87" i="64"/>
  <c r="P87" i="64"/>
  <c r="O87" i="64"/>
  <c r="N87" i="64"/>
  <c r="D87" i="64"/>
  <c r="C87" i="64"/>
  <c r="B87" i="64"/>
  <c r="AE86" i="64"/>
  <c r="AD86" i="64"/>
  <c r="AC86" i="64"/>
  <c r="AB86" i="64"/>
  <c r="AA86" i="64"/>
  <c r="Z86" i="64"/>
  <c r="Y86" i="64"/>
  <c r="X86" i="64"/>
  <c r="W86" i="64"/>
  <c r="V86" i="64"/>
  <c r="U86" i="64"/>
  <c r="T86" i="64"/>
  <c r="S86" i="64"/>
  <c r="R86" i="64"/>
  <c r="Q86" i="64"/>
  <c r="P86" i="64"/>
  <c r="O86" i="64"/>
  <c r="N86" i="64"/>
  <c r="D86" i="64"/>
  <c r="C86" i="64"/>
  <c r="B86" i="64"/>
  <c r="AE85" i="64"/>
  <c r="AD85" i="64"/>
  <c r="AC85" i="64"/>
  <c r="AB85" i="64"/>
  <c r="AA85" i="64"/>
  <c r="Z85" i="64"/>
  <c r="Y85" i="64"/>
  <c r="X85" i="64"/>
  <c r="W85" i="64"/>
  <c r="V85" i="64"/>
  <c r="U85" i="64"/>
  <c r="T85" i="64"/>
  <c r="S85" i="64"/>
  <c r="R85" i="64"/>
  <c r="Q85" i="64"/>
  <c r="P85" i="64"/>
  <c r="O85" i="64"/>
  <c r="N85" i="64"/>
  <c r="D85" i="64"/>
  <c r="C85" i="64"/>
  <c r="B85" i="64"/>
  <c r="AE84" i="64"/>
  <c r="AD84" i="64"/>
  <c r="AC84" i="64"/>
  <c r="AB84" i="64"/>
  <c r="AA84" i="64"/>
  <c r="Z84" i="64"/>
  <c r="Y84" i="64"/>
  <c r="X84" i="64"/>
  <c r="W84" i="64"/>
  <c r="V84" i="64"/>
  <c r="U84" i="64"/>
  <c r="T84" i="64"/>
  <c r="S84" i="64"/>
  <c r="R84" i="64"/>
  <c r="Q84" i="64"/>
  <c r="P84" i="64"/>
  <c r="O84" i="64"/>
  <c r="N84" i="64"/>
  <c r="D84" i="64"/>
  <c r="C84" i="64"/>
  <c r="B84" i="64"/>
  <c r="AE83" i="64"/>
  <c r="AD83" i="64"/>
  <c r="AC83" i="64"/>
  <c r="AB83" i="64"/>
  <c r="AA83" i="64"/>
  <c r="Z83" i="64"/>
  <c r="Y83" i="64"/>
  <c r="X83" i="64"/>
  <c r="W83" i="64"/>
  <c r="V83" i="64"/>
  <c r="U83" i="64"/>
  <c r="T83" i="64"/>
  <c r="S83" i="64"/>
  <c r="R83" i="64"/>
  <c r="Q83" i="64"/>
  <c r="P83" i="64"/>
  <c r="O83" i="64"/>
  <c r="N83" i="64"/>
  <c r="D83" i="64"/>
  <c r="C83" i="64"/>
  <c r="B83" i="64"/>
  <c r="AE82" i="64"/>
  <c r="AD82" i="64"/>
  <c r="AC82" i="64"/>
  <c r="AB82" i="64"/>
  <c r="AA82" i="64"/>
  <c r="Z82" i="64"/>
  <c r="Y82" i="64"/>
  <c r="X82" i="64"/>
  <c r="W82" i="64"/>
  <c r="V82" i="64"/>
  <c r="U82" i="64"/>
  <c r="T82" i="64"/>
  <c r="S82" i="64"/>
  <c r="R82" i="64"/>
  <c r="Q82" i="64"/>
  <c r="P82" i="64"/>
  <c r="O82" i="64"/>
  <c r="N82" i="64"/>
  <c r="D82" i="64"/>
  <c r="C82" i="64"/>
  <c r="B82" i="64"/>
  <c r="AE81" i="64"/>
  <c r="AD81" i="64"/>
  <c r="AC81" i="64"/>
  <c r="AB81" i="64"/>
  <c r="AA81" i="64"/>
  <c r="Z81" i="64"/>
  <c r="Y81" i="64"/>
  <c r="X81" i="64"/>
  <c r="W81" i="64"/>
  <c r="V81" i="64"/>
  <c r="U81" i="64"/>
  <c r="T81" i="64"/>
  <c r="S81" i="64"/>
  <c r="R81" i="64"/>
  <c r="Q81" i="64"/>
  <c r="P81" i="64"/>
  <c r="O81" i="64"/>
  <c r="N81" i="64"/>
  <c r="D81" i="64"/>
  <c r="C81" i="64"/>
  <c r="B81" i="64"/>
  <c r="AE80" i="64"/>
  <c r="AD80" i="64"/>
  <c r="AC80" i="64"/>
  <c r="AB80" i="64"/>
  <c r="AA80" i="64"/>
  <c r="Z80" i="64"/>
  <c r="Y80" i="64"/>
  <c r="X80" i="64"/>
  <c r="W80" i="64"/>
  <c r="V80" i="64"/>
  <c r="U80" i="64"/>
  <c r="T80" i="64"/>
  <c r="S80" i="64"/>
  <c r="R80" i="64"/>
  <c r="Q80" i="64"/>
  <c r="P80" i="64"/>
  <c r="O80" i="64"/>
  <c r="N80" i="64"/>
  <c r="D80" i="64"/>
  <c r="C80" i="64"/>
  <c r="B80" i="64"/>
  <c r="AE79" i="64"/>
  <c r="AD79" i="64"/>
  <c r="AC79" i="64"/>
  <c r="AB79" i="64"/>
  <c r="AA79" i="64"/>
  <c r="Z79" i="64"/>
  <c r="Y79" i="64"/>
  <c r="X79" i="64"/>
  <c r="W79" i="64"/>
  <c r="V79" i="64"/>
  <c r="U79" i="64"/>
  <c r="T79" i="64"/>
  <c r="S79" i="64"/>
  <c r="R79" i="64"/>
  <c r="Q79" i="64"/>
  <c r="P79" i="64"/>
  <c r="O79" i="64"/>
  <c r="N79" i="64"/>
  <c r="D79" i="64"/>
  <c r="C79" i="64"/>
  <c r="B79" i="64"/>
  <c r="AE78" i="64"/>
  <c r="AD78" i="64"/>
  <c r="AC78" i="64"/>
  <c r="AB78" i="64"/>
  <c r="AA78" i="64"/>
  <c r="Z78" i="64"/>
  <c r="Y78" i="64"/>
  <c r="X78" i="64"/>
  <c r="W78" i="64"/>
  <c r="V78" i="64"/>
  <c r="U78" i="64"/>
  <c r="T78" i="64"/>
  <c r="S78" i="64"/>
  <c r="R78" i="64"/>
  <c r="Q78" i="64"/>
  <c r="P78" i="64"/>
  <c r="O78" i="64"/>
  <c r="N78" i="64"/>
  <c r="D78" i="64"/>
  <c r="C78" i="64"/>
  <c r="B78" i="64"/>
  <c r="AE77" i="64"/>
  <c r="AD77" i="64"/>
  <c r="AC77" i="64"/>
  <c r="AB77" i="64"/>
  <c r="AA77" i="64"/>
  <c r="Z77" i="64"/>
  <c r="Y77" i="64"/>
  <c r="X77" i="64"/>
  <c r="W77" i="64"/>
  <c r="V77" i="64"/>
  <c r="U77" i="64"/>
  <c r="T77" i="64"/>
  <c r="S77" i="64"/>
  <c r="R77" i="64"/>
  <c r="Q77" i="64"/>
  <c r="P77" i="64"/>
  <c r="O77" i="64"/>
  <c r="N77" i="64"/>
  <c r="D77" i="64"/>
  <c r="C77" i="64"/>
  <c r="B77" i="64"/>
  <c r="AE76" i="64"/>
  <c r="AD76" i="64"/>
  <c r="AC76" i="64"/>
  <c r="AB76" i="64"/>
  <c r="AA76" i="64"/>
  <c r="Z76" i="64"/>
  <c r="Y76" i="64"/>
  <c r="X76" i="64"/>
  <c r="W76" i="64"/>
  <c r="V76" i="64"/>
  <c r="U76" i="64"/>
  <c r="T76" i="64"/>
  <c r="S76" i="64"/>
  <c r="R76" i="64"/>
  <c r="Q76" i="64"/>
  <c r="P76" i="64"/>
  <c r="O76" i="64"/>
  <c r="N76" i="64"/>
  <c r="D76" i="64"/>
  <c r="C76" i="64"/>
  <c r="B76" i="64"/>
  <c r="AE75" i="64"/>
  <c r="AD75" i="64"/>
  <c r="AC75" i="64"/>
  <c r="AB75" i="64"/>
  <c r="AA75" i="64"/>
  <c r="Z75" i="64"/>
  <c r="Y75" i="64"/>
  <c r="X75" i="64"/>
  <c r="W75" i="64"/>
  <c r="V75" i="64"/>
  <c r="U75" i="64"/>
  <c r="T75" i="64"/>
  <c r="S75" i="64"/>
  <c r="R75" i="64"/>
  <c r="Q75" i="64"/>
  <c r="P75" i="64"/>
  <c r="O75" i="64"/>
  <c r="N75" i="64"/>
  <c r="D75" i="64"/>
  <c r="C75" i="64"/>
  <c r="B75" i="64"/>
  <c r="AE74" i="64"/>
  <c r="AD74" i="64"/>
  <c r="AC74" i="64"/>
  <c r="AB74" i="64"/>
  <c r="AA74" i="64"/>
  <c r="Z74" i="64"/>
  <c r="Y74" i="64"/>
  <c r="X74" i="64"/>
  <c r="W74" i="64"/>
  <c r="V74" i="64"/>
  <c r="U74" i="64"/>
  <c r="T74" i="64"/>
  <c r="S74" i="64"/>
  <c r="R74" i="64"/>
  <c r="Q74" i="64"/>
  <c r="P74" i="64"/>
  <c r="O74" i="64"/>
  <c r="N74" i="64"/>
  <c r="D74" i="64"/>
  <c r="C74" i="64"/>
  <c r="B74" i="64"/>
  <c r="AE73" i="64"/>
  <c r="AD73" i="64"/>
  <c r="AC73" i="64"/>
  <c r="AB73" i="64"/>
  <c r="AA73" i="64"/>
  <c r="Z73" i="64"/>
  <c r="Y73" i="64"/>
  <c r="X73" i="64"/>
  <c r="W73" i="64"/>
  <c r="V73" i="64"/>
  <c r="U73" i="64"/>
  <c r="T73" i="64"/>
  <c r="S73" i="64"/>
  <c r="R73" i="64"/>
  <c r="Q73" i="64"/>
  <c r="P73" i="64"/>
  <c r="O73" i="64"/>
  <c r="N73" i="64"/>
  <c r="D73" i="64"/>
  <c r="C73" i="64"/>
  <c r="B73" i="64"/>
  <c r="AE72" i="64"/>
  <c r="AD72" i="64"/>
  <c r="AC72" i="64"/>
  <c r="AB72" i="64"/>
  <c r="AA72" i="64"/>
  <c r="Z72" i="64"/>
  <c r="Y72" i="64"/>
  <c r="X72" i="64"/>
  <c r="W72" i="64"/>
  <c r="V72" i="64"/>
  <c r="U72" i="64"/>
  <c r="T72" i="64"/>
  <c r="S72" i="64"/>
  <c r="R72" i="64"/>
  <c r="Q72" i="64"/>
  <c r="P72" i="64"/>
  <c r="O72" i="64"/>
  <c r="N72" i="64"/>
  <c r="D72" i="64"/>
  <c r="C72" i="64"/>
  <c r="B72" i="64"/>
  <c r="AE71" i="64"/>
  <c r="AD71" i="64"/>
  <c r="AC71" i="64"/>
  <c r="AB71" i="64"/>
  <c r="AA71" i="64"/>
  <c r="Z71" i="64"/>
  <c r="Y71" i="64"/>
  <c r="X71" i="64"/>
  <c r="W71" i="64"/>
  <c r="V71" i="64"/>
  <c r="U71" i="64"/>
  <c r="T71" i="64"/>
  <c r="S71" i="64"/>
  <c r="R71" i="64"/>
  <c r="Q71" i="64"/>
  <c r="P71" i="64"/>
  <c r="O71" i="64"/>
  <c r="N71" i="64"/>
  <c r="D71" i="64"/>
  <c r="C71" i="64"/>
  <c r="B71" i="64"/>
  <c r="AE70" i="64"/>
  <c r="AD70" i="64"/>
  <c r="AC70" i="64"/>
  <c r="AB70" i="64"/>
  <c r="AA70" i="64"/>
  <c r="Z70" i="64"/>
  <c r="Y70" i="64"/>
  <c r="X70" i="64"/>
  <c r="W70" i="64"/>
  <c r="V70" i="64"/>
  <c r="U70" i="64"/>
  <c r="T70" i="64"/>
  <c r="S70" i="64"/>
  <c r="R70" i="64"/>
  <c r="Q70" i="64"/>
  <c r="P70" i="64"/>
  <c r="O70" i="64"/>
  <c r="N70" i="64"/>
  <c r="D70" i="64"/>
  <c r="C70" i="64"/>
  <c r="B70" i="64"/>
  <c r="AE69" i="64"/>
  <c r="AD69" i="64"/>
  <c r="AC69" i="64"/>
  <c r="AB69" i="64"/>
  <c r="AA69" i="64"/>
  <c r="Z69" i="64"/>
  <c r="Y69" i="64"/>
  <c r="X69" i="64"/>
  <c r="W69" i="64"/>
  <c r="V69" i="64"/>
  <c r="U69" i="64"/>
  <c r="T69" i="64"/>
  <c r="S69" i="64"/>
  <c r="R69" i="64"/>
  <c r="Q69" i="64"/>
  <c r="P69" i="64"/>
  <c r="O69" i="64"/>
  <c r="N69" i="64"/>
  <c r="D69" i="64"/>
  <c r="C69" i="64"/>
  <c r="B69" i="64"/>
  <c r="AE68" i="64"/>
  <c r="AD68" i="64"/>
  <c r="AC68" i="64"/>
  <c r="AB68" i="64"/>
  <c r="AA68" i="64"/>
  <c r="Z68" i="64"/>
  <c r="Y68" i="64"/>
  <c r="X68" i="64"/>
  <c r="W68" i="64"/>
  <c r="V68" i="64"/>
  <c r="U68" i="64"/>
  <c r="T68" i="64"/>
  <c r="S68" i="64"/>
  <c r="R68" i="64"/>
  <c r="Q68" i="64"/>
  <c r="P68" i="64"/>
  <c r="O68" i="64"/>
  <c r="N68" i="64"/>
  <c r="D68" i="64"/>
  <c r="C68" i="64"/>
  <c r="B68" i="64"/>
  <c r="AE67" i="64"/>
  <c r="AD67" i="64"/>
  <c r="AC67" i="64"/>
  <c r="AB67" i="64"/>
  <c r="AA67" i="64"/>
  <c r="Z67" i="64"/>
  <c r="Y67" i="64"/>
  <c r="X67" i="64"/>
  <c r="W67" i="64"/>
  <c r="V67" i="64"/>
  <c r="U67" i="64"/>
  <c r="T67" i="64"/>
  <c r="S67" i="64"/>
  <c r="R67" i="64"/>
  <c r="Q67" i="64"/>
  <c r="P67" i="64"/>
  <c r="O67" i="64"/>
  <c r="N67" i="64"/>
  <c r="D67" i="64"/>
  <c r="C67" i="64"/>
  <c r="B67" i="64"/>
  <c r="AE66" i="64"/>
  <c r="AD66" i="64"/>
  <c r="AC66" i="64"/>
  <c r="AB66" i="64"/>
  <c r="AA66" i="64"/>
  <c r="Z66" i="64"/>
  <c r="Y66" i="64"/>
  <c r="X66" i="64"/>
  <c r="W66" i="64"/>
  <c r="V66" i="64"/>
  <c r="U66" i="64"/>
  <c r="T66" i="64"/>
  <c r="S66" i="64"/>
  <c r="R66" i="64"/>
  <c r="Q66" i="64"/>
  <c r="P66" i="64"/>
  <c r="O66" i="64"/>
  <c r="N66" i="64"/>
  <c r="D66" i="64"/>
  <c r="C66" i="64"/>
  <c r="B66" i="64"/>
  <c r="AE65" i="64"/>
  <c r="AD65" i="64"/>
  <c r="AC65" i="64"/>
  <c r="AB65" i="64"/>
  <c r="AA65" i="64"/>
  <c r="Z65" i="64"/>
  <c r="Y65" i="64"/>
  <c r="X65" i="64"/>
  <c r="W65" i="64"/>
  <c r="V65" i="64"/>
  <c r="U65" i="64"/>
  <c r="T65" i="64"/>
  <c r="S65" i="64"/>
  <c r="R65" i="64"/>
  <c r="Q65" i="64"/>
  <c r="P65" i="64"/>
  <c r="O65" i="64"/>
  <c r="N65" i="64"/>
  <c r="D65" i="64"/>
  <c r="C65" i="64"/>
  <c r="B65" i="64"/>
  <c r="AE64" i="64"/>
  <c r="AD64" i="64"/>
  <c r="AC64" i="64"/>
  <c r="AB64" i="64"/>
  <c r="AA64" i="64"/>
  <c r="Z64" i="64"/>
  <c r="Y64" i="64"/>
  <c r="X64" i="64"/>
  <c r="W64" i="64"/>
  <c r="V64" i="64"/>
  <c r="U64" i="64"/>
  <c r="T64" i="64"/>
  <c r="S64" i="64"/>
  <c r="R64" i="64"/>
  <c r="Q64" i="64"/>
  <c r="P64" i="64"/>
  <c r="O64" i="64"/>
  <c r="N64" i="64"/>
  <c r="D64" i="64"/>
  <c r="C64" i="64"/>
  <c r="B64" i="64"/>
  <c r="AE63" i="64"/>
  <c r="AD63" i="64"/>
  <c r="AC63" i="64"/>
  <c r="AB63" i="64"/>
  <c r="AA63" i="64"/>
  <c r="Z63" i="64"/>
  <c r="Y63" i="64"/>
  <c r="X63" i="64"/>
  <c r="W63" i="64"/>
  <c r="V63" i="64"/>
  <c r="U63" i="64"/>
  <c r="T63" i="64"/>
  <c r="S63" i="64"/>
  <c r="R63" i="64"/>
  <c r="Q63" i="64"/>
  <c r="P63" i="64"/>
  <c r="O63" i="64"/>
  <c r="N63" i="64"/>
  <c r="D63" i="64"/>
  <c r="C63" i="64"/>
  <c r="B63" i="64"/>
  <c r="AE62" i="64"/>
  <c r="AD62" i="64"/>
  <c r="AC62" i="64"/>
  <c r="AB62" i="64"/>
  <c r="AA62" i="64"/>
  <c r="Z62" i="64"/>
  <c r="Y62" i="64"/>
  <c r="X62" i="64"/>
  <c r="W62" i="64"/>
  <c r="V62" i="64"/>
  <c r="U62" i="64"/>
  <c r="T62" i="64"/>
  <c r="S62" i="64"/>
  <c r="R62" i="64"/>
  <c r="Q62" i="64"/>
  <c r="P62" i="64"/>
  <c r="O62" i="64"/>
  <c r="N62" i="64"/>
  <c r="D62" i="64"/>
  <c r="C62" i="64"/>
  <c r="B62" i="64"/>
  <c r="AE61" i="64"/>
  <c r="AD61" i="64"/>
  <c r="AC61" i="64"/>
  <c r="AB61" i="64"/>
  <c r="AA61" i="64"/>
  <c r="Z61" i="64"/>
  <c r="Y61" i="64"/>
  <c r="X61" i="64"/>
  <c r="W61" i="64"/>
  <c r="V61" i="64"/>
  <c r="U61" i="64"/>
  <c r="T61" i="64"/>
  <c r="S61" i="64"/>
  <c r="R61" i="64"/>
  <c r="Q61" i="64"/>
  <c r="P61" i="64"/>
  <c r="O61" i="64"/>
  <c r="N61" i="64"/>
  <c r="D61" i="64"/>
  <c r="C61" i="64"/>
  <c r="B61" i="64"/>
  <c r="AE60" i="64"/>
  <c r="AD60" i="64"/>
  <c r="AC60" i="64"/>
  <c r="AB60" i="64"/>
  <c r="AA60" i="64"/>
  <c r="Z60" i="64"/>
  <c r="Y60" i="64"/>
  <c r="X60" i="64"/>
  <c r="W60" i="64"/>
  <c r="V60" i="64"/>
  <c r="U60" i="64"/>
  <c r="T60" i="64"/>
  <c r="S60" i="64"/>
  <c r="R60" i="64"/>
  <c r="Q60" i="64"/>
  <c r="P60" i="64"/>
  <c r="O60" i="64"/>
  <c r="N60" i="64"/>
  <c r="D60" i="64"/>
  <c r="C60" i="64"/>
  <c r="B60" i="64"/>
  <c r="AE59" i="64"/>
  <c r="AD59" i="64"/>
  <c r="AC59" i="64"/>
  <c r="AB59" i="64"/>
  <c r="AA59" i="64"/>
  <c r="Z59" i="64"/>
  <c r="Y59" i="64"/>
  <c r="X59" i="64"/>
  <c r="W59" i="64"/>
  <c r="V59" i="64"/>
  <c r="U59" i="64"/>
  <c r="T59" i="64"/>
  <c r="S59" i="64"/>
  <c r="R59" i="64"/>
  <c r="Q59" i="64"/>
  <c r="P59" i="64"/>
  <c r="O59" i="64"/>
  <c r="N59" i="64"/>
  <c r="D59" i="64"/>
  <c r="C59" i="64"/>
  <c r="B59" i="64"/>
  <c r="AE58" i="64"/>
  <c r="AD58" i="64"/>
  <c r="AC58" i="64"/>
  <c r="AB58" i="64"/>
  <c r="AA58" i="64"/>
  <c r="Z58" i="64"/>
  <c r="Y58" i="64"/>
  <c r="X58" i="64"/>
  <c r="W58" i="64"/>
  <c r="V58" i="64"/>
  <c r="U58" i="64"/>
  <c r="T58" i="64"/>
  <c r="S58" i="64"/>
  <c r="R58" i="64"/>
  <c r="Q58" i="64"/>
  <c r="P58" i="64"/>
  <c r="O58" i="64"/>
  <c r="N58" i="64"/>
  <c r="D58" i="64"/>
  <c r="C58" i="64"/>
  <c r="B58" i="64"/>
  <c r="AE57" i="64"/>
  <c r="AD57" i="64"/>
  <c r="AC57" i="64"/>
  <c r="AB57" i="64"/>
  <c r="AA57" i="64"/>
  <c r="Z57" i="64"/>
  <c r="Y57" i="64"/>
  <c r="X57" i="64"/>
  <c r="W57" i="64"/>
  <c r="V57" i="64"/>
  <c r="U57" i="64"/>
  <c r="T57" i="64"/>
  <c r="S57" i="64"/>
  <c r="R57" i="64"/>
  <c r="Q57" i="64"/>
  <c r="P57" i="64"/>
  <c r="O57" i="64"/>
  <c r="N57" i="64"/>
  <c r="D57" i="64"/>
  <c r="C57" i="64"/>
  <c r="B57" i="64"/>
  <c r="AE56" i="64"/>
  <c r="AD56" i="64"/>
  <c r="AC56" i="64"/>
  <c r="AB56" i="64"/>
  <c r="AA56" i="64"/>
  <c r="Z56" i="64"/>
  <c r="Y56" i="64"/>
  <c r="X56" i="64"/>
  <c r="W56" i="64"/>
  <c r="V56" i="64"/>
  <c r="U56" i="64"/>
  <c r="T56" i="64"/>
  <c r="S56" i="64"/>
  <c r="R56" i="64"/>
  <c r="Q56" i="64"/>
  <c r="P56" i="64"/>
  <c r="O56" i="64"/>
  <c r="N56" i="64"/>
  <c r="D56" i="64"/>
  <c r="C56" i="64"/>
  <c r="B56" i="64"/>
  <c r="AE55" i="64"/>
  <c r="AD55" i="64"/>
  <c r="AC55" i="64"/>
  <c r="AB55" i="64"/>
  <c r="AA55" i="64"/>
  <c r="Z55" i="64"/>
  <c r="Y55" i="64"/>
  <c r="X55" i="64"/>
  <c r="W55" i="64"/>
  <c r="V55" i="64"/>
  <c r="U55" i="64"/>
  <c r="T55" i="64"/>
  <c r="S55" i="64"/>
  <c r="R55" i="64"/>
  <c r="Q55" i="64"/>
  <c r="P55" i="64"/>
  <c r="O55" i="64"/>
  <c r="N55" i="64"/>
  <c r="D55" i="64"/>
  <c r="C55" i="64"/>
  <c r="B55" i="64"/>
  <c r="AE54" i="64"/>
  <c r="AD54" i="64"/>
  <c r="AC54" i="64"/>
  <c r="AB54" i="64"/>
  <c r="AA54" i="64"/>
  <c r="Z54" i="64"/>
  <c r="Y54" i="64"/>
  <c r="X54" i="64"/>
  <c r="W54" i="64"/>
  <c r="V54" i="64"/>
  <c r="U54" i="64"/>
  <c r="T54" i="64"/>
  <c r="S54" i="64"/>
  <c r="R54" i="64"/>
  <c r="Q54" i="64"/>
  <c r="P54" i="64"/>
  <c r="O54" i="64"/>
  <c r="N54" i="64"/>
  <c r="D54" i="64"/>
  <c r="C54" i="64"/>
  <c r="B54" i="64"/>
  <c r="AE53" i="64"/>
  <c r="AD53" i="64"/>
  <c r="AC53" i="64"/>
  <c r="AB53" i="64"/>
  <c r="AA53" i="64"/>
  <c r="Z53" i="64"/>
  <c r="Y53" i="64"/>
  <c r="X53" i="64"/>
  <c r="W53" i="64"/>
  <c r="V53" i="64"/>
  <c r="U53" i="64"/>
  <c r="T53" i="64"/>
  <c r="S53" i="64"/>
  <c r="R53" i="64"/>
  <c r="Q53" i="64"/>
  <c r="P53" i="64"/>
  <c r="O53" i="64"/>
  <c r="N53" i="64"/>
  <c r="D53" i="64"/>
  <c r="C53" i="64"/>
  <c r="B53" i="64"/>
  <c r="AE52" i="64"/>
  <c r="AD52" i="64"/>
  <c r="AC52" i="64"/>
  <c r="AB52" i="64"/>
  <c r="AA52" i="64"/>
  <c r="Z52" i="64"/>
  <c r="Y52" i="64"/>
  <c r="X52" i="64"/>
  <c r="W52" i="64"/>
  <c r="V52" i="64"/>
  <c r="U52" i="64"/>
  <c r="T52" i="64"/>
  <c r="S52" i="64"/>
  <c r="R52" i="64"/>
  <c r="Q52" i="64"/>
  <c r="P52" i="64"/>
  <c r="O52" i="64"/>
  <c r="N52" i="64"/>
  <c r="D52" i="64"/>
  <c r="C52" i="64"/>
  <c r="B52" i="64"/>
  <c r="AE51" i="64"/>
  <c r="AD51" i="64"/>
  <c r="AC51" i="64"/>
  <c r="AB51" i="64"/>
  <c r="AA51" i="64"/>
  <c r="Z51" i="64"/>
  <c r="Y51" i="64"/>
  <c r="X51" i="64"/>
  <c r="W51" i="64"/>
  <c r="V51" i="64"/>
  <c r="U51" i="64"/>
  <c r="T51" i="64"/>
  <c r="S51" i="64"/>
  <c r="R51" i="64"/>
  <c r="Q51" i="64"/>
  <c r="P51" i="64"/>
  <c r="O51" i="64"/>
  <c r="N51" i="64"/>
  <c r="D51" i="64"/>
  <c r="C51" i="64"/>
  <c r="B51" i="64"/>
  <c r="AE50" i="64"/>
  <c r="AD50" i="64"/>
  <c r="AC50" i="64"/>
  <c r="AB50" i="64"/>
  <c r="AA50" i="64"/>
  <c r="Z50" i="64"/>
  <c r="Y50" i="64"/>
  <c r="X50" i="64"/>
  <c r="W50" i="64"/>
  <c r="V50" i="64"/>
  <c r="U50" i="64"/>
  <c r="T50" i="64"/>
  <c r="S50" i="64"/>
  <c r="R50" i="64"/>
  <c r="Q50" i="64"/>
  <c r="P50" i="64"/>
  <c r="O50" i="64"/>
  <c r="N50" i="64"/>
  <c r="D50" i="64"/>
  <c r="C50" i="64"/>
  <c r="B50" i="64"/>
  <c r="AE49" i="64"/>
  <c r="AD49" i="64"/>
  <c r="AC49" i="64"/>
  <c r="AB49" i="64"/>
  <c r="AA49" i="64"/>
  <c r="Z49" i="64"/>
  <c r="Y49" i="64"/>
  <c r="X49" i="64"/>
  <c r="W49" i="64"/>
  <c r="V49" i="64"/>
  <c r="U49" i="64"/>
  <c r="T49" i="64"/>
  <c r="S49" i="64"/>
  <c r="R49" i="64"/>
  <c r="Q49" i="64"/>
  <c r="P49" i="64"/>
  <c r="O49" i="64"/>
  <c r="N49" i="64"/>
  <c r="D49" i="64"/>
  <c r="C49" i="64"/>
  <c r="B49" i="64"/>
  <c r="AE48" i="64"/>
  <c r="AD48" i="64"/>
  <c r="AC48" i="64"/>
  <c r="AB48" i="64"/>
  <c r="AA48" i="64"/>
  <c r="Z48" i="64"/>
  <c r="Y48" i="64"/>
  <c r="X48" i="64"/>
  <c r="W48" i="64"/>
  <c r="V48" i="64"/>
  <c r="U48" i="64"/>
  <c r="T48" i="64"/>
  <c r="S48" i="64"/>
  <c r="R48" i="64"/>
  <c r="Q48" i="64"/>
  <c r="P48" i="64"/>
  <c r="O48" i="64"/>
  <c r="N48" i="64"/>
  <c r="D48" i="64"/>
  <c r="C48" i="64"/>
  <c r="B48" i="64"/>
  <c r="AE47" i="64"/>
  <c r="AD47" i="64"/>
  <c r="AC47" i="64"/>
  <c r="AB47" i="64"/>
  <c r="AA47" i="64"/>
  <c r="Z47" i="64"/>
  <c r="Y47" i="64"/>
  <c r="X47" i="64"/>
  <c r="W47" i="64"/>
  <c r="V47" i="64"/>
  <c r="U47" i="64"/>
  <c r="T47" i="64"/>
  <c r="S47" i="64"/>
  <c r="R47" i="64"/>
  <c r="Q47" i="64"/>
  <c r="P47" i="64"/>
  <c r="O47" i="64"/>
  <c r="N47" i="64"/>
  <c r="D47" i="64"/>
  <c r="C47" i="64"/>
  <c r="B47" i="64"/>
  <c r="AE46" i="64"/>
  <c r="AD46" i="64"/>
  <c r="AC46" i="64"/>
  <c r="AB46" i="64"/>
  <c r="AA46" i="64"/>
  <c r="Z46" i="64"/>
  <c r="Y46" i="64"/>
  <c r="X46" i="64"/>
  <c r="W46" i="64"/>
  <c r="V46" i="64"/>
  <c r="U46" i="64"/>
  <c r="T46" i="64"/>
  <c r="S46" i="64"/>
  <c r="R46" i="64"/>
  <c r="Q46" i="64"/>
  <c r="P46" i="64"/>
  <c r="O46" i="64"/>
  <c r="N46" i="64"/>
  <c r="D46" i="64"/>
  <c r="C46" i="64"/>
  <c r="B46" i="64"/>
  <c r="AE45" i="64"/>
  <c r="AD45" i="64"/>
  <c r="AC45" i="64"/>
  <c r="AB45" i="64"/>
  <c r="AA45" i="64"/>
  <c r="Z45" i="64"/>
  <c r="Y45" i="64"/>
  <c r="X45" i="64"/>
  <c r="W45" i="64"/>
  <c r="V45" i="64"/>
  <c r="U45" i="64"/>
  <c r="T45" i="64"/>
  <c r="S45" i="64"/>
  <c r="R45" i="64"/>
  <c r="Q45" i="64"/>
  <c r="P45" i="64"/>
  <c r="O45" i="64"/>
  <c r="N45" i="64"/>
  <c r="D45" i="64"/>
  <c r="C45" i="64"/>
  <c r="B45" i="64"/>
  <c r="AE44" i="64"/>
  <c r="AD44" i="64"/>
  <c r="AC44" i="64"/>
  <c r="AB44" i="64"/>
  <c r="AA44" i="64"/>
  <c r="Z44" i="64"/>
  <c r="Y44" i="64"/>
  <c r="X44" i="64"/>
  <c r="W44" i="64"/>
  <c r="V44" i="64"/>
  <c r="U44" i="64"/>
  <c r="T44" i="64"/>
  <c r="S44" i="64"/>
  <c r="R44" i="64"/>
  <c r="Q44" i="64"/>
  <c r="P44" i="64"/>
  <c r="O44" i="64"/>
  <c r="N44" i="64"/>
  <c r="D44" i="64"/>
  <c r="C44" i="64"/>
  <c r="B44" i="64"/>
  <c r="AE43" i="64"/>
  <c r="AD43" i="64"/>
  <c r="AC43" i="64"/>
  <c r="AB43" i="64"/>
  <c r="AA43" i="64"/>
  <c r="Z43" i="64"/>
  <c r="Y43" i="64"/>
  <c r="X43" i="64"/>
  <c r="W43" i="64"/>
  <c r="V43" i="64"/>
  <c r="U43" i="64"/>
  <c r="T43" i="64"/>
  <c r="S43" i="64"/>
  <c r="R43" i="64"/>
  <c r="Q43" i="64"/>
  <c r="P43" i="64"/>
  <c r="O43" i="64"/>
  <c r="N43" i="64"/>
  <c r="D43" i="64"/>
  <c r="C43" i="64"/>
  <c r="B43" i="64"/>
  <c r="AE42" i="64"/>
  <c r="AD42" i="64"/>
  <c r="AC42" i="64"/>
  <c r="AB42" i="64"/>
  <c r="AA42" i="64"/>
  <c r="Z42" i="64"/>
  <c r="Y42" i="64"/>
  <c r="X42" i="64"/>
  <c r="W42" i="64"/>
  <c r="V42" i="64"/>
  <c r="U42" i="64"/>
  <c r="T42" i="64"/>
  <c r="S42" i="64"/>
  <c r="R42" i="64"/>
  <c r="Q42" i="64"/>
  <c r="P42" i="64"/>
  <c r="O42" i="64"/>
  <c r="N42" i="64"/>
  <c r="D42" i="64"/>
  <c r="C42" i="64"/>
  <c r="B42" i="64"/>
  <c r="AE41" i="64"/>
  <c r="AD41" i="64"/>
  <c r="AC41" i="64"/>
  <c r="AB41" i="64"/>
  <c r="AA41" i="64"/>
  <c r="Z41" i="64"/>
  <c r="Y41" i="64"/>
  <c r="X41" i="64"/>
  <c r="W41" i="64"/>
  <c r="V41" i="64"/>
  <c r="U41" i="64"/>
  <c r="T41" i="64"/>
  <c r="S41" i="64"/>
  <c r="R41" i="64"/>
  <c r="Q41" i="64"/>
  <c r="P41" i="64"/>
  <c r="O41" i="64"/>
  <c r="N41" i="64"/>
  <c r="D41" i="64"/>
  <c r="C41" i="64"/>
  <c r="B41" i="64"/>
  <c r="AE40" i="64"/>
  <c r="AD40" i="64"/>
  <c r="AC40" i="64"/>
  <c r="AB40" i="64"/>
  <c r="AA40" i="64"/>
  <c r="Z40" i="64"/>
  <c r="Y40" i="64"/>
  <c r="X40" i="64"/>
  <c r="W40" i="64"/>
  <c r="V40" i="64"/>
  <c r="U40" i="64"/>
  <c r="T40" i="64"/>
  <c r="S40" i="64"/>
  <c r="R40" i="64"/>
  <c r="Q40" i="64"/>
  <c r="P40" i="64"/>
  <c r="O40" i="64"/>
  <c r="N40" i="64"/>
  <c r="D40" i="64"/>
  <c r="C40" i="64"/>
  <c r="B40" i="64"/>
  <c r="AE39" i="64"/>
  <c r="AD39" i="64"/>
  <c r="AC39" i="64"/>
  <c r="AB39" i="64"/>
  <c r="AA39" i="64"/>
  <c r="Z39" i="64"/>
  <c r="Y39" i="64"/>
  <c r="X39" i="64"/>
  <c r="W39" i="64"/>
  <c r="V39" i="64"/>
  <c r="U39" i="64"/>
  <c r="T39" i="64"/>
  <c r="S39" i="64"/>
  <c r="R39" i="64"/>
  <c r="Q39" i="64"/>
  <c r="P39" i="64"/>
  <c r="O39" i="64"/>
  <c r="N39" i="64"/>
  <c r="D39" i="64"/>
  <c r="C39" i="64"/>
  <c r="B39" i="64"/>
  <c r="AE38" i="64"/>
  <c r="AD38" i="64"/>
  <c r="AC38" i="64"/>
  <c r="AB38" i="64"/>
  <c r="AA38" i="64"/>
  <c r="Z38" i="64"/>
  <c r="Y38" i="64"/>
  <c r="X38" i="64"/>
  <c r="W38" i="64"/>
  <c r="V38" i="64"/>
  <c r="U38" i="64"/>
  <c r="T38" i="64"/>
  <c r="S38" i="64"/>
  <c r="R38" i="64"/>
  <c r="Q38" i="64"/>
  <c r="P38" i="64"/>
  <c r="O38" i="64"/>
  <c r="N38" i="64"/>
  <c r="D38" i="64"/>
  <c r="C38" i="64"/>
  <c r="B38" i="64"/>
  <c r="AE37" i="64"/>
  <c r="AD37" i="64"/>
  <c r="AC37" i="64"/>
  <c r="AB37" i="64"/>
  <c r="AA37" i="64"/>
  <c r="Z37" i="64"/>
  <c r="Y37" i="64"/>
  <c r="X37" i="64"/>
  <c r="W37" i="64"/>
  <c r="V37" i="64"/>
  <c r="U37" i="64"/>
  <c r="T37" i="64"/>
  <c r="S37" i="64"/>
  <c r="R37" i="64"/>
  <c r="Q37" i="64"/>
  <c r="P37" i="64"/>
  <c r="O37" i="64"/>
  <c r="N37" i="64"/>
  <c r="D37" i="64"/>
  <c r="C37" i="64"/>
  <c r="B37" i="64"/>
  <c r="AE36" i="64"/>
  <c r="AD36" i="64"/>
  <c r="AC36" i="64"/>
  <c r="AB36" i="64"/>
  <c r="AA36" i="64"/>
  <c r="Z36" i="64"/>
  <c r="Y36" i="64"/>
  <c r="X36" i="64"/>
  <c r="W36" i="64"/>
  <c r="V36" i="64"/>
  <c r="U36" i="64"/>
  <c r="T36" i="64"/>
  <c r="S36" i="64"/>
  <c r="R36" i="64"/>
  <c r="Q36" i="64"/>
  <c r="P36" i="64"/>
  <c r="O36" i="64"/>
  <c r="N36" i="64"/>
  <c r="D36" i="64"/>
  <c r="C36" i="64"/>
  <c r="B36" i="64"/>
  <c r="AE35" i="64"/>
  <c r="AD35" i="64"/>
  <c r="AC35" i="64"/>
  <c r="AB35" i="64"/>
  <c r="AA35" i="64"/>
  <c r="Z35" i="64"/>
  <c r="Y35" i="64"/>
  <c r="X35" i="64"/>
  <c r="W35" i="64"/>
  <c r="V35" i="64"/>
  <c r="U35" i="64"/>
  <c r="T35" i="64"/>
  <c r="S35" i="64"/>
  <c r="R35" i="64"/>
  <c r="Q35" i="64"/>
  <c r="P35" i="64"/>
  <c r="O35" i="64"/>
  <c r="N35" i="64"/>
  <c r="D35" i="64"/>
  <c r="C35" i="64"/>
  <c r="B35" i="64"/>
  <c r="AE34" i="64"/>
  <c r="AD34" i="64"/>
  <c r="AC34" i="64"/>
  <c r="AB34" i="64"/>
  <c r="AA34" i="64"/>
  <c r="Z34" i="64"/>
  <c r="Y34" i="64"/>
  <c r="X34" i="64"/>
  <c r="W34" i="64"/>
  <c r="V34" i="64"/>
  <c r="U34" i="64"/>
  <c r="T34" i="64"/>
  <c r="S34" i="64"/>
  <c r="R34" i="64"/>
  <c r="Q34" i="64"/>
  <c r="P34" i="64"/>
  <c r="O34" i="64"/>
  <c r="N34" i="64"/>
  <c r="D34" i="64"/>
  <c r="C34" i="64"/>
  <c r="B34" i="64"/>
  <c r="AE33" i="64"/>
  <c r="AD33" i="64"/>
  <c r="AC33" i="64"/>
  <c r="AB33" i="64"/>
  <c r="AA33" i="64"/>
  <c r="Z33" i="64"/>
  <c r="Y33" i="64"/>
  <c r="X33" i="64"/>
  <c r="W33" i="64"/>
  <c r="V33" i="64"/>
  <c r="U33" i="64"/>
  <c r="T33" i="64"/>
  <c r="S33" i="64"/>
  <c r="R33" i="64"/>
  <c r="Q33" i="64"/>
  <c r="P33" i="64"/>
  <c r="O33" i="64"/>
  <c r="N33" i="64"/>
  <c r="D33" i="64"/>
  <c r="C33" i="64"/>
  <c r="B33" i="64"/>
  <c r="AE32" i="64"/>
  <c r="AD32" i="64"/>
  <c r="AC32" i="64"/>
  <c r="AB32" i="64"/>
  <c r="AA32" i="64"/>
  <c r="Z32" i="64"/>
  <c r="Y32" i="64"/>
  <c r="X32" i="64"/>
  <c r="W32" i="64"/>
  <c r="V32" i="64"/>
  <c r="U32" i="64"/>
  <c r="T32" i="64"/>
  <c r="S32" i="64"/>
  <c r="R32" i="64"/>
  <c r="Q32" i="64"/>
  <c r="P32" i="64"/>
  <c r="O32" i="64"/>
  <c r="N32" i="64"/>
  <c r="D32" i="64"/>
  <c r="C32" i="64"/>
  <c r="B32" i="64"/>
  <c r="AE31" i="64"/>
  <c r="AD31" i="64"/>
  <c r="AC31" i="64"/>
  <c r="AB31" i="64"/>
  <c r="AA31" i="64"/>
  <c r="Z31" i="64"/>
  <c r="Y31" i="64"/>
  <c r="X31" i="64"/>
  <c r="W31" i="64"/>
  <c r="V31" i="64"/>
  <c r="U31" i="64"/>
  <c r="T31" i="64"/>
  <c r="S31" i="64"/>
  <c r="R31" i="64"/>
  <c r="Q31" i="64"/>
  <c r="P31" i="64"/>
  <c r="O31" i="64"/>
  <c r="N31" i="64"/>
  <c r="D31" i="64"/>
  <c r="C31" i="64"/>
  <c r="B31" i="64"/>
  <c r="AE30" i="64"/>
  <c r="AD30" i="64"/>
  <c r="AC30" i="64"/>
  <c r="AB30" i="64"/>
  <c r="AA30" i="64"/>
  <c r="Z30" i="64"/>
  <c r="Y30" i="64"/>
  <c r="X30" i="64"/>
  <c r="W30" i="64"/>
  <c r="V30" i="64"/>
  <c r="U30" i="64"/>
  <c r="T30" i="64"/>
  <c r="S30" i="64"/>
  <c r="R30" i="64"/>
  <c r="Q30" i="64"/>
  <c r="P30" i="64"/>
  <c r="O30" i="64"/>
  <c r="N30" i="64"/>
  <c r="D30" i="64"/>
  <c r="C30" i="64"/>
  <c r="B30" i="64"/>
  <c r="AE29" i="64"/>
  <c r="AD29" i="64"/>
  <c r="AC29" i="64"/>
  <c r="AB29" i="64"/>
  <c r="AA29" i="64"/>
  <c r="Z29" i="64"/>
  <c r="Y29" i="64"/>
  <c r="X29" i="64"/>
  <c r="W29" i="64"/>
  <c r="V29" i="64"/>
  <c r="U29" i="64"/>
  <c r="T29" i="64"/>
  <c r="S29" i="64"/>
  <c r="R29" i="64"/>
  <c r="Q29" i="64"/>
  <c r="P29" i="64"/>
  <c r="O29" i="64"/>
  <c r="N29" i="64"/>
  <c r="D29" i="64"/>
  <c r="C29" i="64"/>
  <c r="B29" i="64"/>
  <c r="AE28" i="64"/>
  <c r="AD28" i="64"/>
  <c r="AC28" i="64"/>
  <c r="AB28" i="64"/>
  <c r="AA28" i="64"/>
  <c r="Z28" i="64"/>
  <c r="Y28" i="64"/>
  <c r="X28" i="64"/>
  <c r="W28" i="64"/>
  <c r="V28" i="64"/>
  <c r="U28" i="64"/>
  <c r="T28" i="64"/>
  <c r="S28" i="64"/>
  <c r="R28" i="64"/>
  <c r="Q28" i="64"/>
  <c r="P28" i="64"/>
  <c r="O28" i="64"/>
  <c r="N28" i="64"/>
  <c r="D28" i="64"/>
  <c r="C28" i="64"/>
  <c r="B28" i="64"/>
  <c r="AE27" i="64"/>
  <c r="AD27" i="64"/>
  <c r="AC27" i="64"/>
  <c r="AB27" i="64"/>
  <c r="AA27" i="64"/>
  <c r="Z27" i="64"/>
  <c r="Y27" i="64"/>
  <c r="X27" i="64"/>
  <c r="W27" i="64"/>
  <c r="V27" i="64"/>
  <c r="U27" i="64"/>
  <c r="T27" i="64"/>
  <c r="S27" i="64"/>
  <c r="R27" i="64"/>
  <c r="Q27" i="64"/>
  <c r="P27" i="64"/>
  <c r="O27" i="64"/>
  <c r="N27" i="64"/>
  <c r="D27" i="64"/>
  <c r="C27" i="64"/>
  <c r="B27" i="64"/>
  <c r="AE26" i="64"/>
  <c r="AD26" i="64"/>
  <c r="AC26" i="64"/>
  <c r="AB26" i="64"/>
  <c r="AA26" i="64"/>
  <c r="Z26" i="64"/>
  <c r="Y26" i="64"/>
  <c r="X26" i="64"/>
  <c r="W26" i="64"/>
  <c r="V26" i="64"/>
  <c r="U26" i="64"/>
  <c r="T26" i="64"/>
  <c r="S26" i="64"/>
  <c r="R26" i="64"/>
  <c r="Q26" i="64"/>
  <c r="P26" i="64"/>
  <c r="O26" i="64"/>
  <c r="N26" i="64"/>
  <c r="D26" i="64"/>
  <c r="C26" i="64"/>
  <c r="B26" i="64"/>
  <c r="AE25" i="64"/>
  <c r="AD25" i="64"/>
  <c r="AC25" i="64"/>
  <c r="AB25" i="64"/>
  <c r="AA25" i="64"/>
  <c r="Z25" i="64"/>
  <c r="Y25" i="64"/>
  <c r="X25" i="64"/>
  <c r="W25" i="64"/>
  <c r="V25" i="64"/>
  <c r="U25" i="64"/>
  <c r="T25" i="64"/>
  <c r="S25" i="64"/>
  <c r="R25" i="64"/>
  <c r="Q25" i="64"/>
  <c r="P25" i="64"/>
  <c r="O25" i="64"/>
  <c r="N25" i="64"/>
  <c r="D25" i="64"/>
  <c r="C25" i="64"/>
  <c r="B25" i="64"/>
  <c r="AE24" i="64"/>
  <c r="AD24" i="64"/>
  <c r="AC24" i="64"/>
  <c r="AB24" i="64"/>
  <c r="AA24" i="64"/>
  <c r="Z24" i="64"/>
  <c r="Y24" i="64"/>
  <c r="X24" i="64"/>
  <c r="W24" i="64"/>
  <c r="V24" i="64"/>
  <c r="U24" i="64"/>
  <c r="T24" i="64"/>
  <c r="S24" i="64"/>
  <c r="R24" i="64"/>
  <c r="Q24" i="64"/>
  <c r="P24" i="64"/>
  <c r="O24" i="64"/>
  <c r="N24" i="64"/>
  <c r="D24" i="64"/>
  <c r="C24" i="64"/>
  <c r="B24" i="64"/>
  <c r="AE23" i="64"/>
  <c r="AD23" i="64"/>
  <c r="AC23" i="64"/>
  <c r="AB23" i="64"/>
  <c r="AA23" i="64"/>
  <c r="Z23" i="64"/>
  <c r="Y23" i="64"/>
  <c r="X23" i="64"/>
  <c r="W23" i="64"/>
  <c r="V23" i="64"/>
  <c r="U23" i="64"/>
  <c r="T23" i="64"/>
  <c r="S23" i="64"/>
  <c r="R23" i="64"/>
  <c r="Q23" i="64"/>
  <c r="P23" i="64"/>
  <c r="O23" i="64"/>
  <c r="N23" i="64"/>
  <c r="D23" i="64"/>
  <c r="C23" i="64"/>
  <c r="B23" i="64"/>
  <c r="AE22" i="64"/>
  <c r="AD22" i="64"/>
  <c r="AC22" i="64"/>
  <c r="AB22" i="64"/>
  <c r="AA22" i="64"/>
  <c r="Z22" i="64"/>
  <c r="Y22" i="64"/>
  <c r="X22" i="64"/>
  <c r="W22" i="64"/>
  <c r="V22" i="64"/>
  <c r="U22" i="64"/>
  <c r="T22" i="64"/>
  <c r="S22" i="64"/>
  <c r="R22" i="64"/>
  <c r="Q22" i="64"/>
  <c r="P22" i="64"/>
  <c r="O22" i="64"/>
  <c r="N22" i="64"/>
  <c r="D22" i="64"/>
  <c r="C22" i="64"/>
  <c r="B22" i="64"/>
  <c r="AE21" i="64"/>
  <c r="AD21" i="64"/>
  <c r="AC21" i="64"/>
  <c r="AB21" i="64"/>
  <c r="AA21" i="64"/>
  <c r="Z21" i="64"/>
  <c r="Y21" i="64"/>
  <c r="X21" i="64"/>
  <c r="W21" i="64"/>
  <c r="V21" i="64"/>
  <c r="U21" i="64"/>
  <c r="T21" i="64"/>
  <c r="S21" i="64"/>
  <c r="R21" i="64"/>
  <c r="Q21" i="64"/>
  <c r="P21" i="64"/>
  <c r="O21" i="64"/>
  <c r="N21" i="64"/>
  <c r="D21" i="64"/>
  <c r="C21" i="64"/>
  <c r="B21" i="64"/>
  <c r="AE20" i="64"/>
  <c r="AD20" i="64"/>
  <c r="AC20" i="64"/>
  <c r="AB20" i="64"/>
  <c r="AA20" i="64"/>
  <c r="Z20" i="64"/>
  <c r="Y20" i="64"/>
  <c r="X20" i="64"/>
  <c r="W20" i="64"/>
  <c r="V20" i="64"/>
  <c r="U20" i="64"/>
  <c r="T20" i="64"/>
  <c r="S20" i="64"/>
  <c r="R20" i="64"/>
  <c r="Q20" i="64"/>
  <c r="P20" i="64"/>
  <c r="O20" i="64"/>
  <c r="N20" i="64"/>
  <c r="D20" i="64"/>
  <c r="C20" i="64"/>
  <c r="B20" i="64"/>
  <c r="AE19" i="64"/>
  <c r="AD19" i="64"/>
  <c r="AC19" i="64"/>
  <c r="AB19" i="64"/>
  <c r="AA19" i="64"/>
  <c r="Z19" i="64"/>
  <c r="Y19" i="64"/>
  <c r="X19" i="64"/>
  <c r="W19" i="64"/>
  <c r="V19" i="64"/>
  <c r="U19" i="64"/>
  <c r="T19" i="64"/>
  <c r="S19" i="64"/>
  <c r="R19" i="64"/>
  <c r="Q19" i="64"/>
  <c r="P19" i="64"/>
  <c r="O19" i="64"/>
  <c r="N19" i="64"/>
  <c r="D19" i="64"/>
  <c r="C19" i="64"/>
  <c r="B19" i="64"/>
  <c r="B18" i="64"/>
  <c r="C18" i="64"/>
  <c r="D18" i="64"/>
  <c r="AE18" i="64"/>
  <c r="AD18" i="64"/>
  <c r="AC18" i="64"/>
  <c r="AB18" i="64"/>
  <c r="AA18" i="64"/>
  <c r="Z18" i="64"/>
  <c r="Y18" i="64"/>
  <c r="X18" i="64"/>
  <c r="W18" i="64"/>
  <c r="V18" i="64"/>
  <c r="U18" i="64"/>
  <c r="T18" i="64"/>
  <c r="R18" i="64"/>
  <c r="Q18" i="64"/>
  <c r="P18" i="64"/>
  <c r="O18" i="64"/>
  <c r="N18" i="64"/>
  <c r="AF127" i="64"/>
  <c r="AF123" i="64"/>
  <c r="AF122" i="64"/>
  <c r="AF121" i="64"/>
  <c r="AF118" i="64"/>
  <c r="AF116" i="64"/>
  <c r="AF114" i="64"/>
  <c r="AF113" i="64"/>
  <c r="AF45" i="64"/>
  <c r="AF44" i="64"/>
  <c r="AF28" i="64"/>
  <c r="AF27" i="64"/>
  <c r="AF26" i="64"/>
  <c r="AF23" i="64"/>
  <c r="AG45" i="64"/>
  <c r="AG44" i="64"/>
  <c r="G52" i="49"/>
  <c r="C34" i="53"/>
  <c r="C33" i="53"/>
  <c r="C32" i="53"/>
  <c r="C17" i="54"/>
  <c r="C16" i="54"/>
  <c r="C15" i="54"/>
  <c r="C14" i="54"/>
  <c r="C13" i="54"/>
  <c r="C25" i="53"/>
  <c r="C24" i="53"/>
  <c r="C23" i="53"/>
  <c r="C22" i="53"/>
  <c r="C15" i="53"/>
  <c r="C14" i="53"/>
  <c r="C13" i="53"/>
  <c r="C13" i="48"/>
  <c r="C10" i="48"/>
  <c r="C11" i="48"/>
  <c r="C12" i="48"/>
  <c r="D239" i="40"/>
  <c r="D238" i="40"/>
  <c r="D237" i="40"/>
  <c r="D236" i="40"/>
  <c r="D235" i="40"/>
  <c r="D234" i="40"/>
  <c r="D233" i="40"/>
  <c r="D232" i="40"/>
  <c r="D231" i="40"/>
  <c r="D230" i="40"/>
  <c r="D195" i="40"/>
  <c r="D196" i="40"/>
  <c r="D197" i="40"/>
  <c r="D198" i="40"/>
  <c r="D199" i="40"/>
  <c r="D200" i="40"/>
  <c r="D201" i="40"/>
  <c r="D202" i="40"/>
  <c r="D203" i="40"/>
  <c r="D204" i="40"/>
  <c r="D205" i="40"/>
  <c r="D206" i="40"/>
  <c r="D207" i="40"/>
  <c r="D208" i="40"/>
  <c r="D209" i="40"/>
  <c r="D210" i="40"/>
  <c r="D211" i="40"/>
  <c r="D212" i="40"/>
  <c r="D213" i="40"/>
  <c r="D214" i="40"/>
  <c r="D215" i="40"/>
  <c r="D216" i="40"/>
  <c r="D217" i="40"/>
  <c r="D218" i="40"/>
  <c r="D219" i="40"/>
  <c r="D220" i="40"/>
  <c r="D221" i="40"/>
  <c r="D223" i="40"/>
  <c r="D224" i="40"/>
  <c r="D225" i="40"/>
  <c r="D194" i="40"/>
  <c r="C168" i="40"/>
  <c r="C167" i="40"/>
  <c r="C166" i="40"/>
  <c r="C165" i="40"/>
  <c r="C164" i="40"/>
  <c r="C163" i="40"/>
  <c r="C162" i="40"/>
  <c r="C161" i="40"/>
  <c r="C160" i="40"/>
  <c r="C526" i="37"/>
  <c r="C525" i="37"/>
  <c r="C524" i="37"/>
  <c r="C523" i="37"/>
  <c r="C522" i="37"/>
  <c r="C521" i="37"/>
  <c r="C520" i="37"/>
  <c r="C519" i="37"/>
  <c r="C518" i="37"/>
  <c r="C517" i="37"/>
  <c r="C516" i="37"/>
  <c r="C515" i="37"/>
  <c r="C514" i="37"/>
  <c r="C513" i="37"/>
  <c r="C512" i="37"/>
  <c r="C511" i="37"/>
  <c r="C510" i="37"/>
  <c r="C509" i="37"/>
  <c r="C508" i="37"/>
  <c r="C507" i="37"/>
  <c r="C506" i="37"/>
  <c r="C505" i="37"/>
  <c r="C504" i="37"/>
  <c r="C503" i="37"/>
  <c r="C502" i="37"/>
  <c r="C501" i="37"/>
  <c r="C500" i="37"/>
  <c r="C499" i="37"/>
  <c r="C498" i="37"/>
  <c r="C497" i="37"/>
  <c r="C496" i="37"/>
  <c r="C495" i="37"/>
  <c r="C494" i="37"/>
  <c r="C493" i="37"/>
  <c r="C492" i="37"/>
  <c r="C491" i="37"/>
  <c r="C490" i="37"/>
  <c r="C489" i="37"/>
  <c r="C488" i="37"/>
  <c r="C487" i="37"/>
  <c r="C486" i="37"/>
  <c r="C485" i="37"/>
  <c r="C484" i="37"/>
  <c r="C483" i="37"/>
  <c r="C482" i="37"/>
  <c r="C481" i="37"/>
  <c r="C480" i="37"/>
  <c r="C479" i="37"/>
  <c r="C478" i="37"/>
  <c r="C477" i="37"/>
  <c r="C476" i="37"/>
  <c r="C475" i="37"/>
  <c r="C474" i="37"/>
  <c r="C473" i="37"/>
  <c r="C472" i="37"/>
  <c r="C471" i="37"/>
  <c r="C470" i="37"/>
  <c r="C469" i="37"/>
  <c r="C468" i="37"/>
  <c r="C467" i="37"/>
  <c r="C466" i="37"/>
  <c r="C465" i="37"/>
  <c r="C464" i="37"/>
  <c r="C463" i="37"/>
  <c r="C462" i="37"/>
  <c r="C461" i="37"/>
  <c r="C460" i="37"/>
  <c r="C459" i="37"/>
  <c r="C458" i="37"/>
  <c r="C457" i="37"/>
  <c r="C456" i="37"/>
  <c r="C455" i="37"/>
  <c r="C454" i="37"/>
  <c r="C453" i="37"/>
  <c r="C452" i="37"/>
  <c r="C451" i="37"/>
  <c r="C450" i="37"/>
  <c r="C449" i="37"/>
  <c r="C448" i="37"/>
  <c r="C447" i="37"/>
  <c r="C446" i="37"/>
  <c r="C445" i="37"/>
  <c r="C444" i="37"/>
  <c r="C443" i="37"/>
  <c r="C442" i="37"/>
  <c r="C441" i="37"/>
  <c r="C440" i="37"/>
  <c r="C439" i="37"/>
  <c r="C438" i="37"/>
  <c r="C437" i="37"/>
  <c r="C436" i="37"/>
  <c r="C435" i="37"/>
  <c r="C434" i="37"/>
  <c r="C433" i="37"/>
  <c r="C432" i="37"/>
  <c r="C431" i="37"/>
  <c r="C430" i="37"/>
  <c r="C429" i="37"/>
  <c r="C428" i="37"/>
  <c r="C427" i="37"/>
  <c r="C426" i="37"/>
  <c r="C425" i="37"/>
  <c r="C424" i="37"/>
  <c r="C423" i="37"/>
  <c r="C422" i="37"/>
  <c r="C421" i="37"/>
  <c r="C420" i="37"/>
  <c r="C419" i="37"/>
  <c r="C418" i="37"/>
  <c r="C417" i="37"/>
  <c r="C416" i="37"/>
  <c r="C415" i="37"/>
  <c r="C414" i="37"/>
  <c r="C413" i="37"/>
  <c r="C412" i="37"/>
  <c r="C411" i="37"/>
  <c r="C410" i="37"/>
  <c r="C409" i="37"/>
  <c r="C408" i="37"/>
  <c r="C407" i="37"/>
  <c r="C406" i="37"/>
  <c r="C405" i="37"/>
  <c r="C404" i="37"/>
  <c r="C403" i="37"/>
  <c r="C402" i="37"/>
  <c r="C401" i="37"/>
  <c r="C400" i="37"/>
  <c r="C399" i="37"/>
  <c r="C398" i="37"/>
  <c r="C397" i="37"/>
  <c r="C396" i="37"/>
  <c r="C395" i="37"/>
  <c r="C394" i="37"/>
  <c r="C393" i="37"/>
  <c r="C392" i="37"/>
  <c r="C391" i="37"/>
  <c r="C390" i="37"/>
  <c r="C389" i="37"/>
  <c r="C388" i="37"/>
  <c r="C387" i="37"/>
  <c r="C386" i="37"/>
  <c r="C385" i="37"/>
  <c r="C384" i="37"/>
  <c r="C383" i="37"/>
  <c r="C382" i="37"/>
  <c r="C381" i="37"/>
  <c r="C380" i="37"/>
  <c r="C379" i="37"/>
  <c r="C378" i="37"/>
  <c r="C377" i="37"/>
  <c r="C376" i="37"/>
  <c r="C375" i="37"/>
  <c r="C374" i="37"/>
  <c r="C373" i="37"/>
  <c r="C372" i="37"/>
  <c r="C371" i="37"/>
  <c r="C370" i="37"/>
  <c r="C369" i="37"/>
  <c r="C368" i="37"/>
  <c r="C367" i="37"/>
  <c r="C366" i="37"/>
  <c r="C365" i="37"/>
  <c r="C364" i="37"/>
  <c r="C363" i="37"/>
  <c r="C362" i="37"/>
  <c r="C361" i="37"/>
  <c r="C360" i="37"/>
  <c r="C359" i="37"/>
  <c r="C358" i="37"/>
  <c r="C357" i="37"/>
  <c r="C356" i="37"/>
  <c r="C355" i="37"/>
  <c r="C354" i="37"/>
  <c r="C353" i="37"/>
  <c r="C352" i="37"/>
  <c r="C351" i="37"/>
  <c r="C350" i="37"/>
  <c r="C349" i="37"/>
  <c r="C348" i="37"/>
  <c r="C347" i="37"/>
  <c r="C346" i="37"/>
  <c r="C345" i="37"/>
  <c r="C344" i="37"/>
  <c r="C343" i="37"/>
  <c r="C342" i="37"/>
  <c r="C341" i="37"/>
  <c r="C340" i="37"/>
  <c r="C339" i="37"/>
  <c r="C338" i="37"/>
  <c r="C337" i="37"/>
  <c r="C336" i="37"/>
  <c r="C335" i="37"/>
  <c r="C334" i="37"/>
  <c r="C333" i="37"/>
  <c r="C332" i="37"/>
  <c r="C331" i="37"/>
  <c r="C330" i="37"/>
  <c r="C329" i="37"/>
  <c r="C328" i="37"/>
  <c r="C327" i="37"/>
  <c r="C326" i="37"/>
  <c r="C325" i="37"/>
  <c r="C324" i="37"/>
  <c r="C323" i="37"/>
  <c r="C322" i="37"/>
  <c r="C321" i="37"/>
  <c r="C320" i="37"/>
  <c r="C319" i="37"/>
  <c r="C318" i="37"/>
  <c r="C317" i="37"/>
  <c r="C316" i="37"/>
  <c r="C315" i="37"/>
  <c r="C314" i="37"/>
  <c r="C313" i="37"/>
  <c r="C312" i="37"/>
  <c r="C311" i="37"/>
  <c r="C310" i="37"/>
  <c r="C309" i="37"/>
  <c r="C308" i="37"/>
  <c r="C307" i="37"/>
  <c r="C306" i="37"/>
  <c r="C305" i="37"/>
  <c r="C304" i="37"/>
  <c r="C303" i="37"/>
  <c r="C302" i="37"/>
  <c r="C301" i="37"/>
  <c r="C300" i="37"/>
  <c r="C299" i="37"/>
  <c r="C298" i="37"/>
  <c r="C297" i="37"/>
  <c r="C296" i="37"/>
  <c r="C295" i="37"/>
  <c r="C294" i="37"/>
  <c r="C293" i="37"/>
  <c r="C292" i="37"/>
  <c r="C291" i="37"/>
  <c r="C290" i="37"/>
  <c r="C289" i="37"/>
  <c r="C288" i="37"/>
  <c r="C287" i="37"/>
  <c r="C286" i="37"/>
  <c r="C285" i="37"/>
  <c r="C284" i="37"/>
  <c r="C283" i="37"/>
  <c r="C282" i="37"/>
  <c r="C281" i="37"/>
  <c r="C280" i="37"/>
  <c r="C279" i="37"/>
  <c r="C278" i="37"/>
  <c r="C277" i="37"/>
  <c r="C276" i="37"/>
  <c r="C275" i="37"/>
  <c r="C274" i="37"/>
  <c r="C273" i="37"/>
  <c r="C272" i="37"/>
  <c r="C271" i="37"/>
  <c r="C270" i="37"/>
  <c r="C269" i="37"/>
  <c r="C268" i="37"/>
  <c r="C267" i="37"/>
  <c r="C266" i="37"/>
  <c r="C265" i="37"/>
  <c r="C264" i="37"/>
  <c r="C263" i="37"/>
  <c r="C262" i="37"/>
  <c r="C261" i="37"/>
  <c r="C260" i="37"/>
  <c r="C259" i="37"/>
  <c r="C258" i="37"/>
  <c r="C257" i="37"/>
  <c r="C256" i="37"/>
  <c r="C255" i="37"/>
  <c r="C254" i="37"/>
  <c r="C253" i="37"/>
  <c r="C252" i="37"/>
  <c r="C251" i="37"/>
  <c r="C250" i="37"/>
  <c r="C249" i="37"/>
  <c r="C248" i="37"/>
  <c r="C247" i="37"/>
  <c r="C246" i="37"/>
  <c r="C245" i="37"/>
  <c r="C244" i="37"/>
  <c r="C243" i="37"/>
  <c r="C242" i="37"/>
  <c r="C241" i="37"/>
  <c r="C240" i="37"/>
  <c r="C239" i="37"/>
  <c r="C238" i="37"/>
  <c r="C237" i="37"/>
  <c r="C236" i="37"/>
  <c r="C235" i="37"/>
  <c r="C234" i="37"/>
  <c r="C233" i="37"/>
  <c r="C232" i="37"/>
  <c r="C231" i="37"/>
  <c r="C230" i="37"/>
  <c r="C229" i="37"/>
  <c r="C228" i="37"/>
  <c r="C227" i="37"/>
  <c r="C226" i="37"/>
  <c r="C225" i="37"/>
  <c r="C224" i="37"/>
  <c r="C223" i="37"/>
  <c r="C222" i="37"/>
  <c r="C221" i="37"/>
  <c r="C220" i="37"/>
  <c r="C219" i="37"/>
  <c r="C218" i="37"/>
  <c r="C217" i="37"/>
  <c r="C216" i="37"/>
  <c r="C215" i="37"/>
  <c r="C214" i="37"/>
  <c r="C213" i="37"/>
  <c r="C212" i="37"/>
  <c r="C211" i="37"/>
  <c r="C210" i="37"/>
  <c r="C209" i="37"/>
  <c r="C208" i="37"/>
  <c r="C207" i="37"/>
  <c r="C206" i="37"/>
  <c r="C205" i="37"/>
  <c r="C204" i="37"/>
  <c r="C203" i="37"/>
  <c r="C202" i="37"/>
  <c r="C201" i="37"/>
  <c r="C200" i="37"/>
  <c r="C199" i="37"/>
  <c r="C198" i="37"/>
  <c r="C197" i="37"/>
  <c r="C196" i="37"/>
  <c r="C195" i="37"/>
  <c r="C194" i="37"/>
  <c r="C193" i="37"/>
  <c r="C192" i="37"/>
  <c r="C191" i="37"/>
  <c r="C190" i="37"/>
  <c r="C189" i="37"/>
  <c r="C188" i="37"/>
  <c r="C187" i="37"/>
  <c r="C186" i="37"/>
  <c r="C185" i="37"/>
  <c r="C184" i="37"/>
  <c r="C183" i="37"/>
  <c r="C182" i="37"/>
  <c r="C181" i="37"/>
  <c r="C180" i="37"/>
  <c r="C179" i="37"/>
  <c r="C178" i="37"/>
  <c r="C177" i="37"/>
  <c r="C176" i="37"/>
  <c r="C175" i="37"/>
  <c r="C174" i="37"/>
  <c r="C173" i="37"/>
  <c r="C172" i="37"/>
  <c r="C171" i="37"/>
  <c r="C170" i="37"/>
  <c r="C169" i="37"/>
  <c r="C168" i="37"/>
  <c r="C167" i="37"/>
  <c r="C166" i="37"/>
  <c r="C165" i="37"/>
  <c r="C164" i="37"/>
  <c r="C163" i="37"/>
  <c r="C162" i="37"/>
  <c r="C161" i="37"/>
  <c r="C160" i="37"/>
  <c r="C159" i="37"/>
  <c r="C158" i="37"/>
  <c r="C157" i="37"/>
  <c r="C156" i="37"/>
  <c r="C155" i="37"/>
  <c r="C154" i="37"/>
  <c r="C153" i="37"/>
  <c r="C152" i="37"/>
  <c r="C151" i="37"/>
  <c r="C150" i="37"/>
  <c r="C149" i="37"/>
  <c r="C148" i="37"/>
  <c r="C147" i="37"/>
  <c r="C146" i="37"/>
  <c r="C145" i="37"/>
  <c r="C144" i="37"/>
  <c r="C143" i="37"/>
  <c r="C142" i="37"/>
  <c r="C141" i="37"/>
  <c r="C140" i="37"/>
  <c r="C139" i="37"/>
  <c r="C138" i="37"/>
  <c r="C137" i="37"/>
  <c r="C136" i="37"/>
  <c r="C135" i="37"/>
  <c r="C134" i="37"/>
  <c r="C133" i="37"/>
  <c r="C132" i="37"/>
  <c r="C131" i="37"/>
  <c r="C130" i="37"/>
  <c r="C129" i="37"/>
  <c r="C128" i="37"/>
  <c r="C127" i="37"/>
  <c r="C126" i="37"/>
  <c r="C125" i="37"/>
  <c r="C124" i="37"/>
  <c r="C123" i="37"/>
  <c r="C122" i="37"/>
  <c r="C121" i="37"/>
  <c r="C120" i="37"/>
  <c r="C119" i="37"/>
  <c r="C118" i="37"/>
  <c r="C117" i="37"/>
  <c r="C116" i="37"/>
  <c r="C115" i="37"/>
  <c r="C114" i="37"/>
  <c r="C113" i="37"/>
  <c r="C112" i="37"/>
  <c r="C111" i="37"/>
  <c r="C110" i="37"/>
  <c r="C109" i="37"/>
  <c r="C108" i="37"/>
  <c r="C107" i="37"/>
  <c r="C106" i="37"/>
  <c r="C105" i="37"/>
  <c r="C104" i="37"/>
  <c r="C103" i="37"/>
  <c r="C102" i="37"/>
  <c r="C101" i="37"/>
  <c r="C100" i="37"/>
  <c r="C99" i="37"/>
  <c r="C98" i="37"/>
  <c r="C97" i="37"/>
  <c r="C96" i="37"/>
  <c r="C95" i="37"/>
  <c r="C94" i="37"/>
  <c r="C93" i="37"/>
  <c r="C92" i="37"/>
  <c r="C91" i="37"/>
  <c r="D12" i="35"/>
  <c r="AG41" i="64"/>
  <c r="AG38" i="64"/>
  <c r="AG37" i="64"/>
  <c r="AG31" i="64"/>
  <c r="AG28" i="64"/>
  <c r="AG26" i="64"/>
  <c r="AG27" i="64"/>
  <c r="AF19" i="64"/>
  <c r="AF39" i="64"/>
  <c r="AF34" i="64"/>
  <c r="AF24" i="64"/>
  <c r="AF29" i="64"/>
  <c r="AF40" i="64"/>
  <c r="AF33" i="64"/>
  <c r="AF30" i="64"/>
  <c r="AF35" i="64"/>
  <c r="AF32" i="64"/>
  <c r="AF37" i="64"/>
  <c r="AF41" i="64"/>
  <c r="AF31" i="64"/>
  <c r="AF36" i="64"/>
  <c r="AF38" i="64"/>
  <c r="AF20" i="64"/>
  <c r="AF25" i="64"/>
  <c r="AG19" i="64"/>
  <c r="AG39" i="64"/>
  <c r="AG33" i="64"/>
  <c r="AG30" i="64"/>
  <c r="AG36" i="64"/>
  <c r="AG24" i="64"/>
  <c r="AG25" i="64"/>
  <c r="AG29" i="64"/>
  <c r="AG23" i="64"/>
  <c r="AG34" i="64"/>
  <c r="AG40" i="64"/>
  <c r="AG35" i="64"/>
  <c r="AG32" i="64"/>
  <c r="AG20" i="64"/>
  <c r="AF109" i="64"/>
  <c r="AF125" i="64"/>
  <c r="AF119" i="64"/>
  <c r="AG124" i="64"/>
  <c r="AG61" i="64"/>
  <c r="AG121" i="64"/>
  <c r="AF117" i="64"/>
  <c r="AF115" i="64"/>
  <c r="AG109" i="64"/>
  <c r="AG119" i="64"/>
  <c r="AG123" i="64"/>
  <c r="AF110" i="64"/>
  <c r="AF126" i="64"/>
  <c r="AF112" i="64"/>
  <c r="AG122" i="64"/>
  <c r="AG125" i="64"/>
  <c r="AG62" i="64"/>
  <c r="AG76" i="64"/>
  <c r="AG57" i="64"/>
  <c r="AG58" i="64"/>
  <c r="AG115" i="64"/>
  <c r="AG49" i="64"/>
  <c r="AG111" i="64"/>
  <c r="AG74" i="64"/>
  <c r="AG78" i="64"/>
  <c r="AG82" i="64"/>
  <c r="AG113" i="64"/>
  <c r="AG117" i="64"/>
  <c r="AG56" i="64"/>
  <c r="AF111" i="64"/>
  <c r="AF124" i="64"/>
  <c r="AG127" i="64"/>
  <c r="AF120" i="64"/>
  <c r="AG59" i="64"/>
  <c r="AG60" i="64"/>
  <c r="AG53" i="64"/>
  <c r="AG46" i="64"/>
  <c r="AG51" i="64"/>
  <c r="AG50" i="64"/>
  <c r="AG22" i="64"/>
  <c r="AG80" i="64"/>
  <c r="AG69" i="64"/>
  <c r="AF99" i="64"/>
  <c r="AF96" i="64"/>
  <c r="AF89" i="64"/>
  <c r="AF88" i="64"/>
  <c r="AF98" i="64"/>
  <c r="AF92" i="64"/>
  <c r="AF102" i="64"/>
  <c r="AF104" i="64"/>
  <c r="AG102" i="64"/>
  <c r="AF108" i="64"/>
  <c r="AF106" i="64"/>
  <c r="AG90" i="64"/>
  <c r="AG73" i="64"/>
  <c r="AG70" i="64"/>
  <c r="AG64" i="64"/>
  <c r="AF80" i="64"/>
  <c r="AF73" i="64"/>
  <c r="AF69" i="64"/>
  <c r="AF70" i="64"/>
  <c r="AF74" i="64"/>
  <c r="AF90" i="64"/>
  <c r="AF93" i="64"/>
  <c r="AF75" i="64"/>
  <c r="AF81" i="64"/>
  <c r="AF76" i="64"/>
  <c r="AF91" i="64"/>
  <c r="AF63" i="64"/>
  <c r="AF64" i="64"/>
  <c r="AF78" i="64"/>
  <c r="AF79" i="64"/>
  <c r="AF82" i="64"/>
  <c r="AF58" i="64"/>
  <c r="AF22" i="64"/>
  <c r="AF62" i="64"/>
  <c r="AF61" i="64"/>
  <c r="AF55" i="64"/>
  <c r="AF59" i="64"/>
  <c r="AF46" i="64"/>
  <c r="AF49" i="64"/>
  <c r="AF53" i="64"/>
  <c r="AF54" i="64"/>
  <c r="AF60" i="64"/>
  <c r="AF56" i="64"/>
  <c r="AF57" i="64"/>
  <c r="AF50" i="64"/>
  <c r="AG63" i="64"/>
  <c r="AF48" i="64"/>
  <c r="AF107" i="64"/>
  <c r="AF105" i="64"/>
  <c r="AF51" i="64"/>
  <c r="AF94" i="64"/>
  <c r="AF101" i="64"/>
  <c r="AF103" i="64"/>
  <c r="AG103" i="64"/>
  <c r="AF100" i="64"/>
  <c r="AF97" i="64"/>
  <c r="AF95" i="64"/>
  <c r="AG96" i="64"/>
  <c r="AG97" i="64"/>
  <c r="AG88" i="64"/>
  <c r="AG89" i="64"/>
  <c r="AG101" i="64"/>
  <c r="AG93" i="64"/>
  <c r="AG95" i="64"/>
  <c r="AG107" i="64"/>
  <c r="AG105" i="64"/>
  <c r="AG94" i="64"/>
  <c r="AG98" i="64"/>
  <c r="AG104" i="64"/>
  <c r="AG91" i="64"/>
  <c r="AG106" i="64"/>
  <c r="AG99" i="64"/>
  <c r="AG100" i="64"/>
  <c r="AF18" i="64"/>
  <c r="AG21" i="64"/>
  <c r="AF77" i="64"/>
  <c r="AF87" i="64"/>
  <c r="AF72" i="64"/>
  <c r="AF21" i="64"/>
  <c r="AG18" i="64"/>
  <c r="AG77" i="64"/>
  <c r="G36" i="49"/>
  <c r="AG87" i="64"/>
  <c r="AG52" i="64"/>
  <c r="AF47" i="64"/>
  <c r="AG48" i="64"/>
  <c r="AF52" i="64"/>
  <c r="AG47" i="64"/>
  <c r="D49" i="65" l="1"/>
  <c r="G49" i="65"/>
  <c r="J49" i="65"/>
  <c r="K49" i="65"/>
  <c r="B52" i="40"/>
  <c r="AW58" i="66"/>
  <c r="BH51" i="41"/>
  <c r="BH38" i="41"/>
  <c r="S58" i="66"/>
  <c r="S58" i="49"/>
  <c r="AA50" i="49" s="1"/>
  <c r="I58" i="49"/>
  <c r="J55" i="49" s="1"/>
  <c r="BG38" i="41"/>
  <c r="BP38" i="41" s="1"/>
  <c r="BS38" i="41" s="1"/>
  <c r="BN45" i="41"/>
  <c r="AM58" i="49"/>
  <c r="AN43" i="49" s="1"/>
  <c r="BM45" i="41"/>
  <c r="BG18" i="41"/>
  <c r="BP18" i="41" s="1"/>
  <c r="BS18" i="41" s="1"/>
  <c r="BG13" i="41"/>
  <c r="B51" i="40"/>
  <c r="G28" i="66"/>
  <c r="BG51" i="41"/>
  <c r="BP51" i="41" s="1"/>
  <c r="BS51" i="41" s="1"/>
  <c r="BH18" i="41"/>
  <c r="AM58" i="66"/>
  <c r="BH26" i="41"/>
  <c r="G20" i="49"/>
  <c r="AF21" i="49" s="1"/>
  <c r="BH13" i="41"/>
  <c r="AC58" i="66"/>
  <c r="G20" i="66"/>
  <c r="G12" i="66"/>
  <c r="BG26" i="41"/>
  <c r="BP26" i="41" s="1"/>
  <c r="BS26" i="41" s="1"/>
  <c r="G12" i="49"/>
  <c r="AC19" i="49" s="1"/>
  <c r="BH41" i="41"/>
  <c r="B71" i="40"/>
  <c r="BH12" i="41"/>
  <c r="B58" i="40"/>
  <c r="B78" i="40"/>
  <c r="B70" i="40"/>
  <c r="B69" i="40"/>
  <c r="B62" i="40"/>
  <c r="B55" i="40"/>
  <c r="C72" i="40"/>
  <c r="B72" i="40" s="1"/>
  <c r="B65" i="40"/>
  <c r="C77" i="40"/>
  <c r="F77" i="40" s="1"/>
  <c r="B68" i="40"/>
  <c r="B59" i="40"/>
  <c r="B56" i="40"/>
  <c r="BG12" i="41"/>
  <c r="F73" i="40"/>
  <c r="F78" i="40"/>
  <c r="B76" i="40"/>
  <c r="G69" i="40"/>
  <c r="J57" i="65"/>
  <c r="B75" i="40"/>
  <c r="BG33" i="41"/>
  <c r="B67" i="40"/>
  <c r="B53" i="40"/>
  <c r="BG36" i="41"/>
  <c r="B64" i="40"/>
  <c r="B60" i="40"/>
  <c r="BG52" i="41"/>
  <c r="BG48" i="41"/>
  <c r="C80" i="40"/>
  <c r="B80" i="40" s="1"/>
  <c r="F70" i="40"/>
  <c r="F68" i="40"/>
  <c r="B66" i="40"/>
  <c r="B63" i="40"/>
  <c r="B57" i="40"/>
  <c r="BG41" i="41"/>
  <c r="BG30" i="41"/>
  <c r="BG24" i="41"/>
  <c r="BG16" i="41"/>
  <c r="F75" i="40"/>
  <c r="B61" i="40"/>
  <c r="F52" i="40"/>
  <c r="BG56" i="41"/>
  <c r="B79" i="40"/>
  <c r="F65" i="40"/>
  <c r="F58" i="40"/>
  <c r="B74" i="40"/>
  <c r="F74" i="40"/>
  <c r="BH30" i="41"/>
  <c r="B73" i="40"/>
  <c r="F53" i="40"/>
  <c r="I57" i="65"/>
  <c r="BH52" i="41"/>
  <c r="BH33" i="41"/>
  <c r="BH56" i="41"/>
  <c r="BH48" i="41"/>
  <c r="BH24" i="41"/>
  <c r="F64" i="40"/>
  <c r="F56" i="40"/>
  <c r="F51" i="40"/>
  <c r="BG28" i="41"/>
  <c r="BH36" i="41"/>
  <c r="BH27" i="41"/>
  <c r="B54" i="40"/>
  <c r="BH28" i="41"/>
  <c r="BT28" i="41" s="1"/>
  <c r="BH16" i="41"/>
  <c r="AN26" i="41"/>
  <c r="I85" i="65"/>
  <c r="C85" i="65"/>
  <c r="E85" i="65"/>
  <c r="J85" i="65"/>
  <c r="E57" i="65"/>
  <c r="C57" i="65"/>
  <c r="H57" i="65"/>
  <c r="F57" i="65"/>
  <c r="F85" i="65"/>
  <c r="H85" i="65"/>
  <c r="AG84" i="64"/>
  <c r="BE44" i="49"/>
  <c r="BD33" i="49"/>
  <c r="AF42" i="49"/>
  <c r="BF34" i="41"/>
  <c r="AY41" i="49"/>
  <c r="AX38" i="49"/>
  <c r="BC35" i="49"/>
  <c r="C16" i="53"/>
  <c r="D15" i="53" s="1"/>
  <c r="BF45" i="49"/>
  <c r="AI42" i="49"/>
  <c r="BF38" i="49"/>
  <c r="AY37" i="49"/>
  <c r="BE32" i="49"/>
  <c r="AK31" i="49"/>
  <c r="BF53" i="49"/>
  <c r="AW40" i="49"/>
  <c r="AF51" i="49"/>
  <c r="AY43" i="49"/>
  <c r="AW56" i="49"/>
  <c r="BD56" i="49"/>
  <c r="BB52" i="49"/>
  <c r="AI30" i="49"/>
  <c r="AX49" i="49"/>
  <c r="BF53" i="41"/>
  <c r="BD52" i="49"/>
  <c r="BC36" i="49"/>
  <c r="BA51" i="49"/>
  <c r="AC47" i="49"/>
  <c r="AL48" i="49"/>
  <c r="AI51" i="49"/>
  <c r="C18" i="54"/>
  <c r="D13" i="54" s="1"/>
  <c r="BC52" i="49"/>
  <c r="AZ38" i="49"/>
  <c r="AH53" i="49"/>
  <c r="AJ37" i="49"/>
  <c r="AX40" i="49"/>
  <c r="BA48" i="49"/>
  <c r="BE45" i="49"/>
  <c r="AC52" i="49"/>
  <c r="AK52" i="49"/>
  <c r="BE41" i="49"/>
  <c r="AX36" i="49"/>
  <c r="BC47" i="49"/>
  <c r="AZ37" i="49"/>
  <c r="AZ45" i="49"/>
  <c r="AH56" i="49"/>
  <c r="AD48" i="49"/>
  <c r="AC36" i="49"/>
  <c r="AE51" i="49"/>
  <c r="BD43" i="49"/>
  <c r="BF48" i="49"/>
  <c r="BA32" i="49"/>
  <c r="BA44" i="49"/>
  <c r="BF43" i="49"/>
  <c r="AL39" i="49"/>
  <c r="AG40" i="49"/>
  <c r="AI49" i="49"/>
  <c r="BA52" i="49"/>
  <c r="BA53" i="49"/>
  <c r="BB36" i="49"/>
  <c r="AX51" i="49"/>
  <c r="BF46" i="49"/>
  <c r="AW39" i="49"/>
  <c r="BD53" i="49"/>
  <c r="BB53" i="49"/>
  <c r="BF40" i="49"/>
  <c r="AH28" i="49"/>
  <c r="AE33" i="49"/>
  <c r="AG29" i="49"/>
  <c r="AH30" i="49"/>
  <c r="AJ34" i="49"/>
  <c r="AH50" i="49"/>
  <c r="AW35" i="49"/>
  <c r="AX37" i="49"/>
  <c r="AZ41" i="49"/>
  <c r="AX34" i="49"/>
  <c r="AW44" i="49"/>
  <c r="BE49" i="49"/>
  <c r="BC44" i="49"/>
  <c r="AY45" i="49"/>
  <c r="BB55" i="49"/>
  <c r="BC29" i="49"/>
  <c r="BA39" i="49"/>
  <c r="AD28" i="49"/>
  <c r="AJ38" i="49"/>
  <c r="AL40" i="49"/>
  <c r="AH45" i="49"/>
  <c r="AJ56" i="49"/>
  <c r="AG51" i="49"/>
  <c r="AF29" i="49"/>
  <c r="AF30" i="49"/>
  <c r="AZ33" i="49"/>
  <c r="BD37" i="49"/>
  <c r="BC51" i="49"/>
  <c r="BD31" i="49"/>
  <c r="BE31" i="49"/>
  <c r="BE35" i="49"/>
  <c r="AL31" i="49"/>
  <c r="AE30" i="49"/>
  <c r="AF39" i="49"/>
  <c r="AD42" i="49"/>
  <c r="AD36" i="49"/>
  <c r="AE48" i="49"/>
  <c r="AE42" i="49"/>
  <c r="AG52" i="49"/>
  <c r="AE46" i="49"/>
  <c r="AI50" i="49"/>
  <c r="AJ54" i="49"/>
  <c r="BF42" i="49"/>
  <c r="AY51" i="49"/>
  <c r="BD55" i="49"/>
  <c r="BF51" i="49"/>
  <c r="AX45" i="49"/>
  <c r="BE54" i="49"/>
  <c r="AC54" i="49"/>
  <c r="AI52" i="49"/>
  <c r="AI43" i="49"/>
  <c r="AG45" i="49"/>
  <c r="AG42" i="49"/>
  <c r="AK29" i="49"/>
  <c r="AF48" i="49"/>
  <c r="AG38" i="49"/>
  <c r="AL30" i="49"/>
  <c r="BB43" i="49"/>
  <c r="AY38" i="49"/>
  <c r="BC54" i="49"/>
  <c r="BC32" i="49"/>
  <c r="AZ29" i="49"/>
  <c r="BA56" i="49"/>
  <c r="AZ34" i="49"/>
  <c r="AW36" i="49"/>
  <c r="BB39" i="49"/>
  <c r="BA36" i="49"/>
  <c r="AW30" i="49"/>
  <c r="AY49" i="49"/>
  <c r="BF52" i="49"/>
  <c r="BE55" i="49"/>
  <c r="BA43" i="49"/>
  <c r="BF34" i="49"/>
  <c r="BF55" i="49"/>
  <c r="BA55" i="49"/>
  <c r="BD45" i="49"/>
  <c r="AW38" i="49"/>
  <c r="AD31" i="49"/>
  <c r="AC31" i="49"/>
  <c r="AC50" i="49"/>
  <c r="AC29" i="49"/>
  <c r="AH29" i="49"/>
  <c r="AK47" i="49"/>
  <c r="BF60" i="41"/>
  <c r="BF56" i="49"/>
  <c r="BE30" i="49"/>
  <c r="BA49" i="49"/>
  <c r="BD34" i="49"/>
  <c r="BC45" i="49"/>
  <c r="BE53" i="49"/>
  <c r="BB47" i="49"/>
  <c r="BE29" i="49"/>
  <c r="AG41" i="49"/>
  <c r="AD30" i="49"/>
  <c r="AL43" i="49"/>
  <c r="AF46" i="49"/>
  <c r="AD38" i="49"/>
  <c r="AG35" i="49"/>
  <c r="AI48" i="49"/>
  <c r="BE34" i="49"/>
  <c r="BE52" i="49"/>
  <c r="BB35" i="49"/>
  <c r="BC48" i="49"/>
  <c r="AY29" i="49"/>
  <c r="AY28" i="49"/>
  <c r="BF54" i="49"/>
  <c r="BB56" i="49"/>
  <c r="BA35" i="49"/>
  <c r="BE51" i="49"/>
  <c r="AD37" i="49"/>
  <c r="AK35" i="49"/>
  <c r="AD34" i="49"/>
  <c r="AD33" i="49"/>
  <c r="AK32" i="49"/>
  <c r="BF48" i="41"/>
  <c r="BF59" i="41"/>
  <c r="BF55" i="41"/>
  <c r="C14" i="48"/>
  <c r="D11" i="48" s="1"/>
  <c r="AX35" i="49"/>
  <c r="AX48" i="49"/>
  <c r="BB54" i="49"/>
  <c r="AY31" i="49"/>
  <c r="AW34" i="49"/>
  <c r="BD41" i="49"/>
  <c r="AX50" i="49"/>
  <c r="BF35" i="49"/>
  <c r="BC55" i="49"/>
  <c r="AW54" i="49"/>
  <c r="BF39" i="49"/>
  <c r="BC56" i="49"/>
  <c r="BE28" i="49"/>
  <c r="BE46" i="49"/>
  <c r="AC44" i="49"/>
  <c r="AI46" i="49"/>
  <c r="AC49" i="49"/>
  <c r="AI55" i="49"/>
  <c r="AH37" i="49"/>
  <c r="AL51" i="49"/>
  <c r="AJ32" i="49"/>
  <c r="AK44" i="49"/>
  <c r="AJ43" i="49"/>
  <c r="AI34" i="49"/>
  <c r="AL38" i="49"/>
  <c r="AF50" i="49"/>
  <c r="AI29" i="49"/>
  <c r="AH43" i="49"/>
  <c r="AX43" i="49"/>
  <c r="AX30" i="49"/>
  <c r="BF50" i="49"/>
  <c r="H49" i="65"/>
  <c r="I49" i="65"/>
  <c r="F49" i="65"/>
  <c r="C49" i="65"/>
  <c r="BC46" i="49"/>
  <c r="BA31" i="49"/>
  <c r="BF33" i="49"/>
  <c r="AD49" i="49"/>
  <c r="AK45" i="49"/>
  <c r="AI40" i="49"/>
  <c r="AH54" i="49"/>
  <c r="AI35" i="49"/>
  <c r="AK36" i="49"/>
  <c r="AL41" i="49"/>
  <c r="AE29" i="49"/>
  <c r="AL44" i="49"/>
  <c r="AC32" i="49"/>
  <c r="AJ36" i="49"/>
  <c r="AK33" i="49"/>
  <c r="AC34" i="49"/>
  <c r="AI54" i="49"/>
  <c r="AC30" i="49"/>
  <c r="AH51" i="49"/>
  <c r="AF38" i="49"/>
  <c r="AJ42" i="49"/>
  <c r="BF32" i="49"/>
  <c r="AZ42" i="49"/>
  <c r="BE38" i="49"/>
  <c r="AW55" i="49"/>
  <c r="BF29" i="49"/>
  <c r="BA54" i="49"/>
  <c r="BC28" i="49"/>
  <c r="AZ47" i="49"/>
  <c r="AW53" i="49"/>
  <c r="AX46" i="49"/>
  <c r="AW52" i="49"/>
  <c r="BC43" i="49"/>
  <c r="BE56" i="49"/>
  <c r="BD54" i="49"/>
  <c r="AZ31" i="49"/>
  <c r="BC37" i="49"/>
  <c r="AW31" i="49"/>
  <c r="AJ28" i="49"/>
  <c r="AH55" i="49"/>
  <c r="AF40" i="49"/>
  <c r="AH34" i="49"/>
  <c r="AD51" i="49"/>
  <c r="AL56" i="49"/>
  <c r="AH39" i="49"/>
  <c r="AC46" i="49"/>
  <c r="AJ52" i="49"/>
  <c r="AC42" i="49"/>
  <c r="AJ41" i="49"/>
  <c r="AG54" i="49"/>
  <c r="AK42" i="49"/>
  <c r="AI38" i="49"/>
  <c r="AF37" i="49"/>
  <c r="AI32" i="49"/>
  <c r="AK50" i="49"/>
  <c r="AL28" i="49"/>
  <c r="BB40" i="49"/>
  <c r="BD30" i="49"/>
  <c r="BA50" i="49"/>
  <c r="BC38" i="49"/>
  <c r="AD47" i="49"/>
  <c r="AC53" i="49"/>
  <c r="AH32" i="49"/>
  <c r="AJ33" i="49"/>
  <c r="AE34" i="49"/>
  <c r="AD40" i="49"/>
  <c r="AL36" i="49"/>
  <c r="AL52" i="49"/>
  <c r="AE38" i="49"/>
  <c r="AH35" i="49"/>
  <c r="BC39" i="49"/>
  <c r="BD39" i="49"/>
  <c r="BD51" i="49"/>
  <c r="BE50" i="49"/>
  <c r="BD38" i="49"/>
  <c r="AX29" i="49"/>
  <c r="BB33" i="49"/>
  <c r="BF30" i="49"/>
  <c r="AZ39" i="49"/>
  <c r="BF36" i="49"/>
  <c r="BB46" i="49"/>
  <c r="AW45" i="49"/>
  <c r="BD44" i="49"/>
  <c r="AY40" i="49"/>
  <c r="BB51" i="49"/>
  <c r="BA42" i="49"/>
  <c r="BA37" i="49"/>
  <c r="BD47" i="49"/>
  <c r="AY33" i="49"/>
  <c r="BE47" i="49"/>
  <c r="BC40" i="49"/>
  <c r="BB30" i="49"/>
  <c r="BA34" i="49"/>
  <c r="BE37" i="49"/>
  <c r="AJ55" i="49"/>
  <c r="BF28" i="49"/>
  <c r="AH48" i="49"/>
  <c r="BC41" i="49"/>
  <c r="BA46" i="49"/>
  <c r="BE39" i="49"/>
  <c r="BC50" i="49"/>
  <c r="BD48" i="49"/>
  <c r="BC31" i="49"/>
  <c r="BB42" i="49"/>
  <c r="AW46" i="49"/>
  <c r="AY47" i="49"/>
  <c r="AW42" i="49"/>
  <c r="BD49" i="49"/>
  <c r="AW48" i="49"/>
  <c r="BF49" i="49"/>
  <c r="BE48" i="49"/>
  <c r="BD32" i="49"/>
  <c r="BE42" i="49"/>
  <c r="AZ35" i="49"/>
  <c r="BC49" i="49"/>
  <c r="BB37" i="49"/>
  <c r="BD35" i="49"/>
  <c r="BA38" i="49"/>
  <c r="AX42" i="49"/>
  <c r="AZ51" i="49"/>
  <c r="AY46" i="49"/>
  <c r="AZ43" i="49"/>
  <c r="BD40" i="49"/>
  <c r="BF31" i="49"/>
  <c r="BB50" i="49"/>
  <c r="BD46" i="49"/>
  <c r="AW43" i="49"/>
  <c r="BB32" i="49"/>
  <c r="AY42" i="49"/>
  <c r="BB38" i="49"/>
  <c r="BB29" i="49"/>
  <c r="BF44" i="49"/>
  <c r="BF41" i="49"/>
  <c r="AY39" i="49"/>
  <c r="AW47" i="49"/>
  <c r="BB49" i="49"/>
  <c r="BA33" i="49"/>
  <c r="AZ46" i="49"/>
  <c r="AX39" i="49"/>
  <c r="AX28" i="49"/>
  <c r="AY34" i="49"/>
  <c r="AF31" i="49"/>
  <c r="AF34" i="49"/>
  <c r="AK39" i="49"/>
  <c r="AK54" i="49"/>
  <c r="AC33" i="49"/>
  <c r="AC48" i="49"/>
  <c r="AE36" i="49"/>
  <c r="AL49" i="49"/>
  <c r="AI53" i="49"/>
  <c r="AJ46" i="49"/>
  <c r="AL34" i="49"/>
  <c r="AL42" i="49"/>
  <c r="AH38" i="49"/>
  <c r="AL47" i="49"/>
  <c r="AL29" i="49"/>
  <c r="AC51" i="49"/>
  <c r="AH47" i="49"/>
  <c r="AG37" i="49"/>
  <c r="AK46" i="49"/>
  <c r="AG44" i="49"/>
  <c r="AE45" i="49"/>
  <c r="AI28" i="49"/>
  <c r="AE37" i="49"/>
  <c r="AJ40" i="49"/>
  <c r="AW29" i="49"/>
  <c r="BC33" i="49"/>
  <c r="AZ49" i="49"/>
  <c r="AZ50" i="49"/>
  <c r="BA30" i="49"/>
  <c r="AY35" i="49"/>
  <c r="BA29" i="49"/>
  <c r="BC42" i="49"/>
  <c r="BC30" i="49"/>
  <c r="AG31" i="49"/>
  <c r="AE50" i="49"/>
  <c r="AD39" i="49"/>
  <c r="AJ47" i="49"/>
  <c r="AG39" i="49"/>
  <c r="AJ50" i="49"/>
  <c r="AI45" i="49"/>
  <c r="AC35" i="49"/>
  <c r="AK28" i="49"/>
  <c r="AK30" i="49"/>
  <c r="AF35" i="49"/>
  <c r="AE41" i="49"/>
  <c r="AG53" i="49"/>
  <c r="AJ35" i="49"/>
  <c r="AD44" i="49"/>
  <c r="AF33" i="49"/>
  <c r="AH42" i="49"/>
  <c r="AI36" i="49"/>
  <c r="AE31" i="49"/>
  <c r="AD35" i="49"/>
  <c r="AI41" i="49"/>
  <c r="AL37" i="49"/>
  <c r="AC43" i="49"/>
  <c r="AH52" i="49"/>
  <c r="AJ51" i="49"/>
  <c r="AY36" i="49"/>
  <c r="BD50" i="49"/>
  <c r="BD29" i="49"/>
  <c r="BD42" i="49"/>
  <c r="BA40" i="49"/>
  <c r="BB34" i="49"/>
  <c r="AX32" i="49"/>
  <c r="AY30" i="49"/>
  <c r="BF37" i="49"/>
  <c r="BB31" i="49"/>
  <c r="BD28" i="49"/>
  <c r="AH33" i="49"/>
  <c r="AD45" i="49"/>
  <c r="AH46" i="49"/>
  <c r="AH49" i="49"/>
  <c r="AI33" i="49"/>
  <c r="AJ31" i="49"/>
  <c r="AG30" i="49"/>
  <c r="AE47" i="49"/>
  <c r="AH40" i="49"/>
  <c r="AJ44" i="49"/>
  <c r="BA28" i="49"/>
  <c r="BB41" i="49"/>
  <c r="AW33" i="49"/>
  <c r="AZ44" i="49"/>
  <c r="BA47" i="49"/>
  <c r="AY32" i="49"/>
  <c r="AX47" i="49"/>
  <c r="AG46" i="49"/>
  <c r="AE44" i="49"/>
  <c r="AI44" i="49"/>
  <c r="AF28" i="49"/>
  <c r="AK53" i="49"/>
  <c r="AI56" i="49"/>
  <c r="AG28" i="49"/>
  <c r="AL46" i="49"/>
  <c r="AE39" i="49"/>
  <c r="AC55" i="49"/>
  <c r="AG32" i="49"/>
  <c r="AG50" i="49"/>
  <c r="AJ48" i="49"/>
  <c r="AL54" i="49"/>
  <c r="AF36" i="49"/>
  <c r="AE35" i="49"/>
  <c r="AE49" i="49"/>
  <c r="AG47" i="49"/>
  <c r="AK34" i="49"/>
  <c r="AE40" i="49"/>
  <c r="AD32" i="49"/>
  <c r="AC39" i="49"/>
  <c r="BA41" i="49"/>
  <c r="BE40" i="49"/>
  <c r="BA45" i="49"/>
  <c r="AZ48" i="49"/>
  <c r="BB44" i="49"/>
  <c r="AZ36" i="49"/>
  <c r="AW51" i="49"/>
  <c r="BE43" i="49"/>
  <c r="AK37" i="49"/>
  <c r="AE32" i="49"/>
  <c r="AI37" i="49"/>
  <c r="AG34" i="49"/>
  <c r="AC40" i="49"/>
  <c r="AF45" i="49"/>
  <c r="AK51" i="49"/>
  <c r="AK40" i="49"/>
  <c r="AK55" i="49"/>
  <c r="AK49" i="49"/>
  <c r="AK48" i="49"/>
  <c r="AG48" i="49"/>
  <c r="AL45" i="49"/>
  <c r="AG55" i="49"/>
  <c r="AD43" i="49"/>
  <c r="AI47" i="49"/>
  <c r="AH31" i="49"/>
  <c r="AJ49" i="49"/>
  <c r="AF44" i="49"/>
  <c r="AE43" i="49"/>
  <c r="AH44" i="49"/>
  <c r="AC45" i="49"/>
  <c r="AG36" i="49"/>
  <c r="AF43" i="49"/>
  <c r="AH41" i="49"/>
  <c r="AD50" i="49"/>
  <c r="AL55" i="49"/>
  <c r="AL32" i="49"/>
  <c r="AG49" i="49"/>
  <c r="AJ53" i="49"/>
  <c r="AK56" i="49"/>
  <c r="E49" i="65"/>
  <c r="C26" i="53"/>
  <c r="BF41" i="41"/>
  <c r="AN41" i="41" s="1"/>
  <c r="C35" i="53"/>
  <c r="BF52" i="41"/>
  <c r="AN52" i="41" s="1"/>
  <c r="BF36" i="41"/>
  <c r="AN36" i="41" s="1"/>
  <c r="BF12" i="41"/>
  <c r="AN12" i="41" s="1"/>
  <c r="BF13" i="41"/>
  <c r="AN13" i="41" s="1"/>
  <c r="AF41" i="49"/>
  <c r="AF32" i="49"/>
  <c r="BE36" i="49"/>
  <c r="AW32" i="49"/>
  <c r="AW41" i="49"/>
  <c r="AW37" i="49"/>
  <c r="AX33" i="49"/>
  <c r="AX41" i="49"/>
  <c r="BE33" i="49"/>
  <c r="AZ28" i="49"/>
  <c r="AW49" i="49"/>
  <c r="AZ40" i="49"/>
  <c r="AX44" i="49"/>
  <c r="AZ32" i="49"/>
  <c r="AW28" i="49"/>
  <c r="AW50" i="49"/>
  <c r="AG43" i="49"/>
  <c r="BF47" i="49"/>
  <c r="AK43" i="49"/>
  <c r="BB28" i="49"/>
  <c r="BD36" i="49"/>
  <c r="AY48" i="49"/>
  <c r="AY50" i="49"/>
  <c r="AX31" i="49"/>
  <c r="BB48" i="49"/>
  <c r="AZ30" i="49"/>
  <c r="AG33" i="49"/>
  <c r="AC38" i="49"/>
  <c r="AF49" i="49"/>
  <c r="AJ30" i="49"/>
  <c r="AG56" i="49"/>
  <c r="AK38" i="49"/>
  <c r="AI39" i="49"/>
  <c r="AE28" i="49"/>
  <c r="AJ29" i="49"/>
  <c r="AC28" i="49"/>
  <c r="AC41" i="49"/>
  <c r="AL53" i="49"/>
  <c r="AC56" i="49"/>
  <c r="AL33" i="49"/>
  <c r="AJ45" i="49"/>
  <c r="AH36" i="49"/>
  <c r="BC53" i="49"/>
  <c r="BC34" i="49"/>
  <c r="AD29" i="49"/>
  <c r="AD41" i="49"/>
  <c r="AK41" i="49"/>
  <c r="AY44" i="49"/>
  <c r="AC37" i="49"/>
  <c r="AL50" i="49"/>
  <c r="AD46" i="49"/>
  <c r="AF47" i="49"/>
  <c r="AI31" i="49"/>
  <c r="BB45" i="49"/>
  <c r="AL35" i="49"/>
  <c r="AJ39" i="49"/>
  <c r="AS31" i="49"/>
  <c r="BF57" i="41"/>
  <c r="AN57" i="41" s="1"/>
  <c r="BF51" i="41"/>
  <c r="BF54" i="41"/>
  <c r="BF44" i="41"/>
  <c r="AN44" i="41" s="1"/>
  <c r="BF43" i="41"/>
  <c r="AN43" i="41" s="1"/>
  <c r="BF45" i="41"/>
  <c r="AN45" i="41" s="1"/>
  <c r="BF38" i="41"/>
  <c r="AN38" i="41" s="1"/>
  <c r="BF33" i="41"/>
  <c r="AN33" i="41" s="1"/>
  <c r="BF56" i="41"/>
  <c r="AN56" i="41" s="1"/>
  <c r="AN16" i="41"/>
  <c r="AN18" i="41"/>
  <c r="BT13" i="41" l="1"/>
  <c r="BT26" i="41"/>
  <c r="BO26" i="41"/>
  <c r="BR26" i="41" s="1"/>
  <c r="BT18" i="41"/>
  <c r="BO18" i="41"/>
  <c r="BR18" i="41" s="1"/>
  <c r="BT38" i="41"/>
  <c r="BO38" i="41"/>
  <c r="BR38" i="41" s="1"/>
  <c r="BT51" i="41"/>
  <c r="BO51" i="41"/>
  <c r="BR51" i="41" s="1"/>
  <c r="AP12" i="41"/>
  <c r="AS12" i="41"/>
  <c r="BI28" i="41"/>
  <c r="BI51" i="41"/>
  <c r="V41" i="49"/>
  <c r="Z39" i="49"/>
  <c r="J49" i="49"/>
  <c r="AT30" i="49"/>
  <c r="AQ33" i="49"/>
  <c r="AV50" i="49"/>
  <c r="AU29" i="49"/>
  <c r="AQ28" i="49"/>
  <c r="AA35" i="49"/>
  <c r="N46" i="49"/>
  <c r="AV55" i="49"/>
  <c r="BA20" i="49"/>
  <c r="S47" i="49"/>
  <c r="AC22" i="49"/>
  <c r="BB20" i="49"/>
  <c r="T41" i="49"/>
  <c r="AO47" i="49"/>
  <c r="AA55" i="49"/>
  <c r="AQ32" i="49"/>
  <c r="U31" i="49"/>
  <c r="AT56" i="49"/>
  <c r="AR32" i="49"/>
  <c r="U32" i="49"/>
  <c r="S43" i="49"/>
  <c r="AD26" i="49"/>
  <c r="W54" i="49"/>
  <c r="Y53" i="49"/>
  <c r="AU49" i="49"/>
  <c r="AM26" i="49"/>
  <c r="AN50" i="49"/>
  <c r="AU45" i="49"/>
  <c r="AP41" i="49"/>
  <c r="Y36" i="49"/>
  <c r="Z44" i="49"/>
  <c r="AS33" i="49"/>
  <c r="AS21" i="49"/>
  <c r="AG24" i="49"/>
  <c r="Z38" i="49"/>
  <c r="AN27" i="49"/>
  <c r="AQ41" i="49"/>
  <c r="U38" i="49"/>
  <c r="AU51" i="49"/>
  <c r="X41" i="49"/>
  <c r="AP48" i="49"/>
  <c r="BC22" i="49"/>
  <c r="AQ39" i="49"/>
  <c r="V36" i="49"/>
  <c r="U23" i="49"/>
  <c r="AN29" i="49"/>
  <c r="AO45" i="49"/>
  <c r="AR28" i="49"/>
  <c r="AG22" i="49"/>
  <c r="X23" i="49"/>
  <c r="S56" i="49"/>
  <c r="AO44" i="49"/>
  <c r="AS28" i="49"/>
  <c r="AA21" i="49"/>
  <c r="U40" i="49"/>
  <c r="BB23" i="49"/>
  <c r="AC27" i="49"/>
  <c r="W34" i="49"/>
  <c r="T31" i="49"/>
  <c r="R31" i="49"/>
  <c r="U44" i="49"/>
  <c r="Q56" i="49"/>
  <c r="AB34" i="49"/>
  <c r="Y46" i="49"/>
  <c r="AE27" i="49"/>
  <c r="AU26" i="49"/>
  <c r="AM21" i="49"/>
  <c r="R56" i="49"/>
  <c r="AX20" i="49"/>
  <c r="AH24" i="49"/>
  <c r="Z52" i="49"/>
  <c r="S41" i="49"/>
  <c r="V33" i="49"/>
  <c r="AU56" i="49"/>
  <c r="AB29" i="49"/>
  <c r="V21" i="49"/>
  <c r="AB28" i="49"/>
  <c r="Z53" i="49"/>
  <c r="AR41" i="49"/>
  <c r="AR25" i="49"/>
  <c r="AU36" i="49"/>
  <c r="N47" i="49"/>
  <c r="V29" i="49"/>
  <c r="T50" i="49"/>
  <c r="AV34" i="49"/>
  <c r="AR52" i="49"/>
  <c r="U42" i="49"/>
  <c r="AZ21" i="49"/>
  <c r="AE26" i="49"/>
  <c r="AA49" i="49"/>
  <c r="AQ30" i="49"/>
  <c r="X43" i="49"/>
  <c r="AN48" i="49"/>
  <c r="AR53" i="49"/>
  <c r="AR27" i="49"/>
  <c r="AN31" i="49"/>
  <c r="AT53" i="49"/>
  <c r="T47" i="49"/>
  <c r="AW24" i="49"/>
  <c r="M33" i="49"/>
  <c r="AB25" i="49"/>
  <c r="Q43" i="49"/>
  <c r="AN21" i="49"/>
  <c r="V24" i="49"/>
  <c r="R46" i="49"/>
  <c r="AN35" i="49"/>
  <c r="AN26" i="49"/>
  <c r="Y42" i="49"/>
  <c r="Z42" i="49"/>
  <c r="V31" i="49"/>
  <c r="J43" i="49"/>
  <c r="W29" i="49"/>
  <c r="O56" i="49"/>
  <c r="U48" i="49"/>
  <c r="AS50" i="49"/>
  <c r="AQ50" i="49"/>
  <c r="R52" i="49"/>
  <c r="N22" i="49"/>
  <c r="T33" i="49"/>
  <c r="AT41" i="49"/>
  <c r="AB36" i="49"/>
  <c r="AU33" i="49"/>
  <c r="AO33" i="49"/>
  <c r="U49" i="49"/>
  <c r="AU55" i="49"/>
  <c r="AM46" i="49"/>
  <c r="AV43" i="49"/>
  <c r="AQ37" i="49"/>
  <c r="AS52" i="49"/>
  <c r="V44" i="49"/>
  <c r="M30" i="49"/>
  <c r="S34" i="49"/>
  <c r="BF24" i="49"/>
  <c r="AH26" i="49"/>
  <c r="R37" i="49"/>
  <c r="AI21" i="49"/>
  <c r="AE25" i="49"/>
  <c r="AW26" i="49"/>
  <c r="AB31" i="49"/>
  <c r="AT16" i="49"/>
  <c r="AR54" i="49"/>
  <c r="W51" i="49"/>
  <c r="AS42" i="49"/>
  <c r="Z45" i="49"/>
  <c r="AV56" i="49"/>
  <c r="U39" i="49"/>
  <c r="AQ51" i="49"/>
  <c r="AU30" i="49"/>
  <c r="S54" i="49"/>
  <c r="X39" i="49"/>
  <c r="AV52" i="49"/>
  <c r="AO42" i="49"/>
  <c r="AP33" i="49"/>
  <c r="AV54" i="49"/>
  <c r="AU40" i="49"/>
  <c r="AV41" i="49"/>
  <c r="AP26" i="49"/>
  <c r="AV28" i="49"/>
  <c r="AQ55" i="49"/>
  <c r="AU42" i="49"/>
  <c r="AR45" i="49"/>
  <c r="S37" i="49"/>
  <c r="AS53" i="49"/>
  <c r="AA46" i="49"/>
  <c r="S33" i="49"/>
  <c r="Z33" i="49"/>
  <c r="S30" i="49"/>
  <c r="Z26" i="49"/>
  <c r="W39" i="49"/>
  <c r="AT50" i="49"/>
  <c r="AY19" i="49"/>
  <c r="V49" i="49"/>
  <c r="AM30" i="49"/>
  <c r="Z56" i="49"/>
  <c r="S28" i="49"/>
  <c r="Y28" i="49"/>
  <c r="Y31" i="49"/>
  <c r="AN49" i="49"/>
  <c r="AQ54" i="49"/>
  <c r="AV29" i="49"/>
  <c r="Z51" i="49"/>
  <c r="X28" i="49"/>
  <c r="AV38" i="49"/>
  <c r="AP45" i="49"/>
  <c r="W44" i="49"/>
  <c r="AS55" i="49"/>
  <c r="W33" i="49"/>
  <c r="AR38" i="49"/>
  <c r="Y19" i="49"/>
  <c r="U35" i="49"/>
  <c r="AM36" i="49"/>
  <c r="AS51" i="49"/>
  <c r="AQ52" i="49"/>
  <c r="AA25" i="49"/>
  <c r="Z54" i="49"/>
  <c r="AV47" i="49"/>
  <c r="AM40" i="49"/>
  <c r="AU23" i="49"/>
  <c r="AO40" i="49"/>
  <c r="AN47" i="49"/>
  <c r="AQ38" i="49"/>
  <c r="AT47" i="49"/>
  <c r="AT46" i="49"/>
  <c r="AS40" i="49"/>
  <c r="AN46" i="49"/>
  <c r="AQ21" i="49"/>
  <c r="W31" i="49"/>
  <c r="AM43" i="49"/>
  <c r="X33" i="49"/>
  <c r="U47" i="49"/>
  <c r="T35" i="49"/>
  <c r="AA41" i="49"/>
  <c r="Y45" i="49"/>
  <c r="Z48" i="49"/>
  <c r="W48" i="49"/>
  <c r="Y40" i="49"/>
  <c r="S51" i="49"/>
  <c r="V23" i="49"/>
  <c r="Z30" i="49"/>
  <c r="AN44" i="49"/>
  <c r="AN41" i="49"/>
  <c r="S23" i="49"/>
  <c r="Y47" i="49"/>
  <c r="X55" i="49"/>
  <c r="AO30" i="49"/>
  <c r="AB50" i="49"/>
  <c r="AS35" i="49"/>
  <c r="AR29" i="49"/>
  <c r="AR56" i="49"/>
  <c r="AP49" i="49"/>
  <c r="AT32" i="49"/>
  <c r="AS43" i="49"/>
  <c r="AP43" i="49"/>
  <c r="AM45" i="49"/>
  <c r="AO35" i="49"/>
  <c r="Y39" i="49"/>
  <c r="U27" i="49"/>
  <c r="AR31" i="49"/>
  <c r="AA28" i="49"/>
  <c r="Y55" i="49"/>
  <c r="AU50" i="49"/>
  <c r="Z41" i="49"/>
  <c r="X35" i="49"/>
  <c r="AM28" i="49"/>
  <c r="X52" i="49"/>
  <c r="AU52" i="49"/>
  <c r="S42" i="49"/>
  <c r="AT20" i="49"/>
  <c r="AV46" i="49"/>
  <c r="AN33" i="49"/>
  <c r="AB40" i="49"/>
  <c r="AR48" i="49"/>
  <c r="AM25" i="49"/>
  <c r="AR33" i="49"/>
  <c r="AP47" i="49"/>
  <c r="AN30" i="49"/>
  <c r="AO46" i="49"/>
  <c r="AR43" i="49"/>
  <c r="AO50" i="49"/>
  <c r="AM54" i="49"/>
  <c r="AV23" i="49"/>
  <c r="AM33" i="49"/>
  <c r="T27" i="49"/>
  <c r="U34" i="49"/>
  <c r="AA44" i="49"/>
  <c r="AT44" i="49"/>
  <c r="T48" i="49"/>
  <c r="AA31" i="49"/>
  <c r="W37" i="49"/>
  <c r="T20" i="49"/>
  <c r="X36" i="49"/>
  <c r="AS45" i="49"/>
  <c r="AQ56" i="49"/>
  <c r="AQ31" i="49"/>
  <c r="T43" i="49"/>
  <c r="AA56" i="49"/>
  <c r="AU32" i="49"/>
  <c r="AN42" i="49"/>
  <c r="AM49" i="49"/>
  <c r="AO39" i="49"/>
  <c r="AB55" i="49"/>
  <c r="AP37" i="49"/>
  <c r="AR46" i="49"/>
  <c r="T42" i="49"/>
  <c r="AA34" i="49"/>
  <c r="AQ43" i="49"/>
  <c r="V38" i="49"/>
  <c r="Y54" i="49"/>
  <c r="Z34" i="49"/>
  <c r="V32" i="49"/>
  <c r="X40" i="49"/>
  <c r="AS24" i="49"/>
  <c r="AR42" i="49"/>
  <c r="AT51" i="49"/>
  <c r="AA32" i="49"/>
  <c r="AP31" i="49"/>
  <c r="AU34" i="49"/>
  <c r="AN32" i="49"/>
  <c r="AM29" i="49"/>
  <c r="AO49" i="49"/>
  <c r="W53" i="49"/>
  <c r="AR34" i="49"/>
  <c r="AT28" i="49"/>
  <c r="AT39" i="49"/>
  <c r="AA52" i="49"/>
  <c r="AM32" i="49"/>
  <c r="AP36" i="49"/>
  <c r="AQ35" i="49"/>
  <c r="AT52" i="49"/>
  <c r="AU28" i="49"/>
  <c r="AN38" i="49"/>
  <c r="Z43" i="49"/>
  <c r="Y49" i="49"/>
  <c r="X37" i="49"/>
  <c r="U29" i="49"/>
  <c r="S40" i="49"/>
  <c r="W35" i="49"/>
  <c r="W24" i="49"/>
  <c r="AB51" i="49"/>
  <c r="AB46" i="49"/>
  <c r="R33" i="49"/>
  <c r="Q38" i="49"/>
  <c r="R42" i="49"/>
  <c r="I21" i="49"/>
  <c r="L51" i="49"/>
  <c r="K45" i="49"/>
  <c r="M50" i="49"/>
  <c r="J45" i="49"/>
  <c r="BC15" i="49"/>
  <c r="AV13" i="49"/>
  <c r="N27" i="49"/>
  <c r="M26" i="49"/>
  <c r="AG12" i="49"/>
  <c r="L25" i="49"/>
  <c r="R36" i="49"/>
  <c r="L44" i="49"/>
  <c r="P25" i="49"/>
  <c r="K52" i="49"/>
  <c r="Q42" i="49"/>
  <c r="Q19" i="49"/>
  <c r="AM18" i="49"/>
  <c r="L24" i="49"/>
  <c r="M45" i="49"/>
  <c r="O27" i="49"/>
  <c r="BI38" i="41"/>
  <c r="Z15" i="49"/>
  <c r="N43" i="49"/>
  <c r="L50" i="49"/>
  <c r="O43" i="49"/>
  <c r="M25" i="49"/>
  <c r="U12" i="49"/>
  <c r="U22" i="49"/>
  <c r="J38" i="49"/>
  <c r="O21" i="49"/>
  <c r="AR26" i="49"/>
  <c r="AB20" i="49"/>
  <c r="I31" i="49"/>
  <c r="AQ26" i="49"/>
  <c r="Z20" i="49"/>
  <c r="Z18" i="49"/>
  <c r="AS25" i="49"/>
  <c r="Y21" i="49"/>
  <c r="AJ25" i="49"/>
  <c r="AN25" i="49"/>
  <c r="AQ23" i="49"/>
  <c r="AT26" i="49"/>
  <c r="AS26" i="49"/>
  <c r="N41" i="49"/>
  <c r="J35" i="49"/>
  <c r="P44" i="49"/>
  <c r="AL21" i="49"/>
  <c r="R25" i="49"/>
  <c r="Q33" i="49"/>
  <c r="AL12" i="49"/>
  <c r="R41" i="49"/>
  <c r="BB24" i="49"/>
  <c r="R22" i="49"/>
  <c r="P22" i="49"/>
  <c r="L21" i="49"/>
  <c r="M41" i="49"/>
  <c r="R45" i="49"/>
  <c r="AJ22" i="49"/>
  <c r="AF24" i="49"/>
  <c r="X12" i="49"/>
  <c r="T16" i="49"/>
  <c r="AR17" i="49"/>
  <c r="AT18" i="49"/>
  <c r="R53" i="49"/>
  <c r="AD27" i="49"/>
  <c r="M14" i="49"/>
  <c r="Q23" i="49"/>
  <c r="AS23" i="49"/>
  <c r="V20" i="49"/>
  <c r="T25" i="49"/>
  <c r="AY26" i="49"/>
  <c r="I25" i="49"/>
  <c r="P39" i="49"/>
  <c r="N50" i="49"/>
  <c r="BE13" i="49"/>
  <c r="AP22" i="49"/>
  <c r="M44" i="49"/>
  <c r="M40" i="49"/>
  <c r="BC23" i="49"/>
  <c r="AJ26" i="49"/>
  <c r="J27" i="49"/>
  <c r="AL26" i="49"/>
  <c r="BD27" i="49"/>
  <c r="BC26" i="49"/>
  <c r="AW25" i="49"/>
  <c r="AU12" i="49"/>
  <c r="BI18" i="41"/>
  <c r="J21" i="49"/>
  <c r="BC12" i="49"/>
  <c r="K47" i="49"/>
  <c r="J56" i="49"/>
  <c r="AR23" i="49"/>
  <c r="AF22" i="49"/>
  <c r="AB14" i="49"/>
  <c r="Z24" i="49"/>
  <c r="K54" i="49"/>
  <c r="R38" i="49"/>
  <c r="AQ24" i="49"/>
  <c r="T26" i="49"/>
  <c r="AR20" i="49"/>
  <c r="AP24" i="49"/>
  <c r="AQ22" i="49"/>
  <c r="AT23" i="49"/>
  <c r="K56" i="49"/>
  <c r="J28" i="49"/>
  <c r="J37" i="49"/>
  <c r="T24" i="49"/>
  <c r="AC20" i="49"/>
  <c r="AK21" i="49"/>
  <c r="AY24" i="49"/>
  <c r="AD20" i="49"/>
  <c r="BF26" i="49"/>
  <c r="BC13" i="49"/>
  <c r="AY13" i="49"/>
  <c r="AY16" i="49"/>
  <c r="AX15" i="49"/>
  <c r="AJ12" i="49"/>
  <c r="AC14" i="49"/>
  <c r="BA13" i="49"/>
  <c r="AJ16" i="49"/>
  <c r="BE18" i="49"/>
  <c r="AC13" i="49"/>
  <c r="AC18" i="49"/>
  <c r="AZ19" i="49"/>
  <c r="AZ16" i="49"/>
  <c r="AI15" i="49"/>
  <c r="AI14" i="49"/>
  <c r="AI19" i="49"/>
  <c r="AW19" i="49"/>
  <c r="BC14" i="49"/>
  <c r="AX12" i="49"/>
  <c r="AI13" i="49"/>
  <c r="AK17" i="49"/>
  <c r="AI18" i="49"/>
  <c r="AK15" i="49"/>
  <c r="AE14" i="49"/>
  <c r="AZ14" i="49"/>
  <c r="BB16" i="49"/>
  <c r="BA15" i="49"/>
  <c r="BB14" i="49"/>
  <c r="AC17" i="49"/>
  <c r="AI12" i="49"/>
  <c r="AL16" i="49"/>
  <c r="BB17" i="49"/>
  <c r="AX13" i="49"/>
  <c r="AJ15" i="49"/>
  <c r="AD14" i="49"/>
  <c r="AS18" i="49"/>
  <c r="AS17" i="49"/>
  <c r="AO17" i="49"/>
  <c r="O34" i="49"/>
  <c r="N20" i="49"/>
  <c r="K30" i="49"/>
  <c r="J51" i="49"/>
  <c r="L36" i="49"/>
  <c r="R48" i="49"/>
  <c r="O49" i="49"/>
  <c r="N45" i="49"/>
  <c r="O42" i="49"/>
  <c r="N48" i="49"/>
  <c r="K48" i="49"/>
  <c r="I47" i="49"/>
  <c r="I46" i="49"/>
  <c r="I32" i="49"/>
  <c r="I50" i="49"/>
  <c r="I26" i="49"/>
  <c r="I30" i="49"/>
  <c r="J34" i="49"/>
  <c r="K51" i="49"/>
  <c r="O37" i="49"/>
  <c r="N40" i="49"/>
  <c r="P16" i="49"/>
  <c r="Q21" i="49"/>
  <c r="M20" i="49"/>
  <c r="O41" i="49"/>
  <c r="R13" i="49"/>
  <c r="I44" i="49"/>
  <c r="M22" i="49"/>
  <c r="P33" i="49"/>
  <c r="N26" i="49"/>
  <c r="Q47" i="49"/>
  <c r="O52" i="49"/>
  <c r="R32" i="49"/>
  <c r="Q44" i="49"/>
  <c r="M51" i="49"/>
  <c r="P32" i="49"/>
  <c r="P40" i="49"/>
  <c r="J53" i="49"/>
  <c r="R51" i="49"/>
  <c r="N23" i="49"/>
  <c r="R28" i="49"/>
  <c r="P38" i="49"/>
  <c r="Q24" i="49"/>
  <c r="K23" i="49"/>
  <c r="P49" i="49"/>
  <c r="P48" i="49"/>
  <c r="N31" i="49"/>
  <c r="M46" i="49"/>
  <c r="O30" i="49"/>
  <c r="I35" i="49"/>
  <c r="M36" i="49"/>
  <c r="N36" i="49"/>
  <c r="R21" i="49"/>
  <c r="Q29" i="49"/>
  <c r="Q50" i="49"/>
  <c r="K46" i="49"/>
  <c r="L23" i="49"/>
  <c r="N30" i="49"/>
  <c r="O47" i="49"/>
  <c r="I34" i="49"/>
  <c r="O44" i="49"/>
  <c r="J33" i="49"/>
  <c r="M32" i="49"/>
  <c r="K24" i="49"/>
  <c r="N49" i="49"/>
  <c r="R47" i="49"/>
  <c r="R40" i="49"/>
  <c r="L48" i="49"/>
  <c r="Q26" i="49"/>
  <c r="M35" i="49"/>
  <c r="M31" i="49"/>
  <c r="N38" i="49"/>
  <c r="O40" i="49"/>
  <c r="J22" i="49"/>
  <c r="K44" i="49"/>
  <c r="L43" i="49"/>
  <c r="L41" i="49"/>
  <c r="I49" i="49"/>
  <c r="L42" i="49"/>
  <c r="Q20" i="49"/>
  <c r="Q51" i="49"/>
  <c r="M29" i="49"/>
  <c r="K39" i="49"/>
  <c r="P47" i="49"/>
  <c r="P27" i="49"/>
  <c r="J30" i="49"/>
  <c r="I29" i="49"/>
  <c r="I33" i="49"/>
  <c r="I43" i="49"/>
  <c r="K33" i="49"/>
  <c r="P28" i="49"/>
  <c r="I40" i="49"/>
  <c r="K31" i="49"/>
  <c r="P20" i="49"/>
  <c r="Q36" i="49"/>
  <c r="P46" i="49"/>
  <c r="K17" i="49"/>
  <c r="M15" i="49"/>
  <c r="R29" i="49"/>
  <c r="M24" i="49"/>
  <c r="O32" i="49"/>
  <c r="P54" i="49"/>
  <c r="M21" i="49"/>
  <c r="K28" i="49"/>
  <c r="M27" i="49"/>
  <c r="L40" i="49"/>
  <c r="O46" i="49"/>
  <c r="J36" i="49"/>
  <c r="P29" i="49"/>
  <c r="M47" i="49"/>
  <c r="Q34" i="49"/>
  <c r="K50" i="49"/>
  <c r="J39" i="49"/>
  <c r="O23" i="49"/>
  <c r="K35" i="49"/>
  <c r="Q32" i="49"/>
  <c r="I45" i="49"/>
  <c r="P35" i="49"/>
  <c r="P30" i="49"/>
  <c r="P50" i="49"/>
  <c r="L20" i="49"/>
  <c r="L28" i="49"/>
  <c r="K21" i="49"/>
  <c r="K26" i="49"/>
  <c r="K42" i="49"/>
  <c r="O25" i="49"/>
  <c r="Q45" i="49"/>
  <c r="P17" i="49"/>
  <c r="M42" i="49"/>
  <c r="L27" i="49"/>
  <c r="L49" i="49"/>
  <c r="O39" i="49"/>
  <c r="J26" i="49"/>
  <c r="L33" i="49"/>
  <c r="R30" i="49"/>
  <c r="O28" i="49"/>
  <c r="Q40" i="49"/>
  <c r="N32" i="49"/>
  <c r="P42" i="49"/>
  <c r="R44" i="49"/>
  <c r="P45" i="49"/>
  <c r="L22" i="49"/>
  <c r="J50" i="49"/>
  <c r="O35" i="49"/>
  <c r="O33" i="49"/>
  <c r="M48" i="49"/>
  <c r="P51" i="49"/>
  <c r="R49" i="49"/>
  <c r="K49" i="49"/>
  <c r="K41" i="49"/>
  <c r="K29" i="49"/>
  <c r="O36" i="49"/>
  <c r="N21" i="49"/>
  <c r="R43" i="49"/>
  <c r="R19" i="49"/>
  <c r="I27" i="49"/>
  <c r="K55" i="49"/>
  <c r="K20" i="49"/>
  <c r="R39" i="49"/>
  <c r="L19" i="49"/>
  <c r="K27" i="49"/>
  <c r="P23" i="49"/>
  <c r="R34" i="49"/>
  <c r="N19" i="49"/>
  <c r="O26" i="49"/>
  <c r="Q54" i="49"/>
  <c r="K36" i="49"/>
  <c r="I56" i="49"/>
  <c r="I20" i="49"/>
  <c r="P56" i="49"/>
  <c r="J54" i="49"/>
  <c r="N28" i="49"/>
  <c r="I36" i="49"/>
  <c r="L13" i="49"/>
  <c r="I52" i="49"/>
  <c r="M38" i="49"/>
  <c r="Q12" i="49"/>
  <c r="K40" i="49"/>
  <c r="J25" i="49"/>
  <c r="P43" i="49"/>
  <c r="J47" i="49"/>
  <c r="P37" i="49"/>
  <c r="P26" i="49"/>
  <c r="O22" i="49"/>
  <c r="K25" i="49"/>
  <c r="Q27" i="49"/>
  <c r="J31" i="49"/>
  <c r="L45" i="49"/>
  <c r="I28" i="49"/>
  <c r="I41" i="49"/>
  <c r="M34" i="49"/>
  <c r="N25" i="49"/>
  <c r="Q35" i="49"/>
  <c r="P55" i="49"/>
  <c r="I51" i="49"/>
  <c r="Q18" i="49"/>
  <c r="J18" i="49"/>
  <c r="Q31" i="49"/>
  <c r="I18" i="49"/>
  <c r="Q48" i="49"/>
  <c r="J32" i="49"/>
  <c r="K22" i="49"/>
  <c r="AA15" i="49"/>
  <c r="T17" i="49"/>
  <c r="Q46" i="49"/>
  <c r="M28" i="49"/>
  <c r="L31" i="49"/>
  <c r="L32" i="49"/>
  <c r="BE26" i="49"/>
  <c r="AH22" i="49"/>
  <c r="BA21" i="49"/>
  <c r="AY27" i="49"/>
  <c r="AX27" i="49"/>
  <c r="AD24" i="49"/>
  <c r="AY17" i="49"/>
  <c r="R24" i="49"/>
  <c r="AJ23" i="49"/>
  <c r="AJ14" i="49"/>
  <c r="AV42" i="49"/>
  <c r="AS34" i="49"/>
  <c r="AT49" i="49"/>
  <c r="AS38" i="49"/>
  <c r="AU31" i="49"/>
  <c r="AQ49" i="49"/>
  <c r="AS32" i="49"/>
  <c r="AO41" i="49"/>
  <c r="AT40" i="49"/>
  <c r="AV36" i="49"/>
  <c r="AU48" i="49"/>
  <c r="AM38" i="49"/>
  <c r="AU35" i="49"/>
  <c r="AM34" i="49"/>
  <c r="AO34" i="49"/>
  <c r="AS54" i="49"/>
  <c r="AN40" i="49"/>
  <c r="AN37" i="49"/>
  <c r="AR35" i="49"/>
  <c r="AU37" i="49"/>
  <c r="AR51" i="49"/>
  <c r="AO51" i="49"/>
  <c r="AT42" i="49"/>
  <c r="AN51" i="49"/>
  <c r="AP50" i="49"/>
  <c r="AM14" i="49"/>
  <c r="AS22" i="49"/>
  <c r="AS41" i="49"/>
  <c r="AU46" i="49"/>
  <c r="AV15" i="49"/>
  <c r="AO27" i="49"/>
  <c r="AQ45" i="49"/>
  <c r="AM22" i="49"/>
  <c r="AV24" i="49"/>
  <c r="AS20" i="49"/>
  <c r="AN36" i="49"/>
  <c r="AO21" i="49"/>
  <c r="AV21" i="49"/>
  <c r="AR30" i="49"/>
  <c r="AU25" i="49"/>
  <c r="AM55" i="49"/>
  <c r="AS47" i="49"/>
  <c r="AP27" i="49"/>
  <c r="AM17" i="49"/>
  <c r="AN34" i="49"/>
  <c r="AQ44" i="49"/>
  <c r="AP32" i="49"/>
  <c r="AP29" i="49"/>
  <c r="AM50" i="49"/>
  <c r="AU41" i="49"/>
  <c r="AT14" i="49"/>
  <c r="AV45" i="49"/>
  <c r="AP39" i="49"/>
  <c r="AQ53" i="49"/>
  <c r="AV27" i="49"/>
  <c r="AS37" i="49"/>
  <c r="AT29" i="49"/>
  <c r="AP23" i="49"/>
  <c r="AS39" i="49"/>
  <c r="AP35" i="49"/>
  <c r="AR49" i="49"/>
  <c r="AP30" i="49"/>
  <c r="AV26" i="49"/>
  <c r="AT31" i="49"/>
  <c r="AS30" i="49"/>
  <c r="AO36" i="49"/>
  <c r="AT48" i="49"/>
  <c r="AT34" i="49"/>
  <c r="AV33" i="49"/>
  <c r="AR47" i="49"/>
  <c r="AM48" i="49"/>
  <c r="AM24" i="49"/>
  <c r="AN39" i="49"/>
  <c r="AT38" i="49"/>
  <c r="AP40" i="49"/>
  <c r="AQ36" i="49"/>
  <c r="AU14" i="49"/>
  <c r="AU18" i="49"/>
  <c r="AN28" i="49"/>
  <c r="AU54" i="49"/>
  <c r="AM56" i="49"/>
  <c r="AQ34" i="49"/>
  <c r="AT37" i="49"/>
  <c r="AV35" i="49"/>
  <c r="AT43" i="49"/>
  <c r="AS44" i="49"/>
  <c r="AM53" i="49"/>
  <c r="AR40" i="49"/>
  <c r="AS56" i="49"/>
  <c r="AP38" i="49"/>
  <c r="AO31" i="49"/>
  <c r="AT27" i="49"/>
  <c r="AR44" i="49"/>
  <c r="AP25" i="49"/>
  <c r="AS46" i="49"/>
  <c r="AO32" i="49"/>
  <c r="AM31" i="49"/>
  <c r="AP21" i="49"/>
  <c r="AQ46" i="49"/>
  <c r="AS15" i="49"/>
  <c r="AP51" i="49"/>
  <c r="AR36" i="49"/>
  <c r="AQ25" i="49"/>
  <c r="AV44" i="49"/>
  <c r="AV51" i="49"/>
  <c r="AM37" i="49"/>
  <c r="AQ29" i="49"/>
  <c r="AR13" i="49"/>
  <c r="AV37" i="49"/>
  <c r="AU22" i="49"/>
  <c r="AP44" i="49"/>
  <c r="AQ18" i="49"/>
  <c r="AO43" i="49"/>
  <c r="AU38" i="49"/>
  <c r="AR24" i="49"/>
  <c r="AR50" i="49"/>
  <c r="AU44" i="49"/>
  <c r="U25" i="49"/>
  <c r="V40" i="49"/>
  <c r="Y56" i="49"/>
  <c r="Y48" i="49"/>
  <c r="W32" i="49"/>
  <c r="U36" i="49"/>
  <c r="AA47" i="49"/>
  <c r="T29" i="49"/>
  <c r="T36" i="49"/>
  <c r="V35" i="49"/>
  <c r="W40" i="49"/>
  <c r="V27" i="49"/>
  <c r="X50" i="49"/>
  <c r="AA36" i="49"/>
  <c r="T46" i="49"/>
  <c r="W42" i="49"/>
  <c r="T38" i="49"/>
  <c r="X49" i="49"/>
  <c r="AA33" i="49"/>
  <c r="AA38" i="49"/>
  <c r="Y44" i="49"/>
  <c r="Z29" i="49"/>
  <c r="V45" i="49"/>
  <c r="Z35" i="49"/>
  <c r="AA39" i="49"/>
  <c r="X22" i="49"/>
  <c r="X53" i="49"/>
  <c r="AA22" i="49"/>
  <c r="V47" i="49"/>
  <c r="V48" i="49"/>
  <c r="X13" i="49"/>
  <c r="AB47" i="49"/>
  <c r="U28" i="49"/>
  <c r="AB38" i="49"/>
  <c r="Z32" i="49"/>
  <c r="T40" i="49"/>
  <c r="W41" i="49"/>
  <c r="Z55" i="49"/>
  <c r="X54" i="49"/>
  <c r="T30" i="49"/>
  <c r="Z46" i="49"/>
  <c r="S53" i="49"/>
  <c r="T37" i="49"/>
  <c r="AA40" i="49"/>
  <c r="AA29" i="49"/>
  <c r="Y25" i="49"/>
  <c r="AB37" i="49"/>
  <c r="AB23" i="49"/>
  <c r="AB26" i="49"/>
  <c r="Z37" i="49"/>
  <c r="AB45" i="49"/>
  <c r="Z31" i="49"/>
  <c r="T44" i="49"/>
  <c r="W45" i="49"/>
  <c r="W26" i="49"/>
  <c r="W28" i="49"/>
  <c r="AA43" i="49"/>
  <c r="W50" i="49"/>
  <c r="Y52" i="49"/>
  <c r="Y41" i="49"/>
  <c r="S50" i="49"/>
  <c r="AB32" i="49"/>
  <c r="AB48" i="49"/>
  <c r="V30" i="49"/>
  <c r="S27" i="49"/>
  <c r="U37" i="49"/>
  <c r="X26" i="49"/>
  <c r="W27" i="49"/>
  <c r="X38" i="49"/>
  <c r="V37" i="49"/>
  <c r="Y38" i="49"/>
  <c r="Y50" i="49"/>
  <c r="Y51" i="49"/>
  <c r="Z47" i="49"/>
  <c r="U30" i="49"/>
  <c r="Z50" i="49"/>
  <c r="W47" i="49"/>
  <c r="Z28" i="49"/>
  <c r="U33" i="49"/>
  <c r="U18" i="49"/>
  <c r="AB53" i="49"/>
  <c r="AA26" i="49"/>
  <c r="Y43" i="49"/>
  <c r="X46" i="49"/>
  <c r="Z27" i="49"/>
  <c r="X48" i="49"/>
  <c r="AB41" i="49"/>
  <c r="S44" i="49"/>
  <c r="S20" i="49"/>
  <c r="AA37" i="49"/>
  <c r="W55" i="49"/>
  <c r="U16" i="49"/>
  <c r="S46" i="49"/>
  <c r="V42" i="49"/>
  <c r="X51" i="49"/>
  <c r="S24" i="49"/>
  <c r="U45" i="49"/>
  <c r="W38" i="49"/>
  <c r="AA54" i="49"/>
  <c r="W36" i="49"/>
  <c r="T21" i="49"/>
  <c r="AB35" i="49"/>
  <c r="U26" i="49"/>
  <c r="Y32" i="49"/>
  <c r="AB49" i="49"/>
  <c r="X25" i="49"/>
  <c r="AB22" i="49"/>
  <c r="W43" i="49"/>
  <c r="S55" i="49"/>
  <c r="AB52" i="49"/>
  <c r="Y23" i="49"/>
  <c r="AB13" i="49"/>
  <c r="X30" i="49"/>
  <c r="Y29" i="49"/>
  <c r="T39" i="49"/>
  <c r="U50" i="49"/>
  <c r="AB44" i="49"/>
  <c r="X31" i="49"/>
  <c r="V39" i="49"/>
  <c r="U46" i="49"/>
  <c r="X45" i="49"/>
  <c r="Y13" i="49"/>
  <c r="Y34" i="49"/>
  <c r="U24" i="49"/>
  <c r="AA53" i="49"/>
  <c r="S22" i="49"/>
  <c r="Z21" i="49"/>
  <c r="Y26" i="49"/>
  <c r="U51" i="49"/>
  <c r="U21" i="49"/>
  <c r="Z49" i="49"/>
  <c r="W46" i="49"/>
  <c r="X29" i="49"/>
  <c r="Y37" i="49"/>
  <c r="S29" i="49"/>
  <c r="T22" i="49"/>
  <c r="S21" i="49"/>
  <c r="W30" i="49"/>
  <c r="V26" i="49"/>
  <c r="S36" i="49"/>
  <c r="T51" i="49"/>
  <c r="W22" i="49"/>
  <c r="X21" i="49"/>
  <c r="X42" i="49"/>
  <c r="AB39" i="49"/>
  <c r="S16" i="49"/>
  <c r="V50" i="49"/>
  <c r="BF12" i="49"/>
  <c r="BF17" i="49"/>
  <c r="O20" i="49"/>
  <c r="O54" i="49"/>
  <c r="R20" i="49"/>
  <c r="AG15" i="49"/>
  <c r="BB19" i="49"/>
  <c r="M12" i="49"/>
  <c r="AB27" i="49"/>
  <c r="O24" i="49"/>
  <c r="P19" i="49"/>
  <c r="AM19" i="49"/>
  <c r="AO18" i="49"/>
  <c r="AQ20" i="49"/>
  <c r="W25" i="49"/>
  <c r="AM20" i="49"/>
  <c r="AS27" i="49"/>
  <c r="X27" i="49"/>
  <c r="AM23" i="49"/>
  <c r="J42" i="49"/>
  <c r="Q49" i="49"/>
  <c r="N51" i="49"/>
  <c r="R26" i="49"/>
  <c r="P24" i="49"/>
  <c r="V22" i="49"/>
  <c r="S25" i="49"/>
  <c r="P52" i="49"/>
  <c r="Y24" i="49"/>
  <c r="AM13" i="49"/>
  <c r="O53" i="49"/>
  <c r="BA24" i="49"/>
  <c r="K34" i="49"/>
  <c r="BD25" i="49"/>
  <c r="AK25" i="49"/>
  <c r="K32" i="49"/>
  <c r="BB25" i="49"/>
  <c r="AG21" i="49"/>
  <c r="AD25" i="49"/>
  <c r="AH13" i="49"/>
  <c r="AH27" i="49"/>
  <c r="M18" i="49"/>
  <c r="AP16" i="49"/>
  <c r="AS16" i="49"/>
  <c r="J41" i="49"/>
  <c r="S19" i="49"/>
  <c r="Q55" i="49"/>
  <c r="X17" i="49"/>
  <c r="AS14" i="49"/>
  <c r="AV16" i="49"/>
  <c r="M39" i="49"/>
  <c r="L47" i="49"/>
  <c r="N42" i="49"/>
  <c r="AU27" i="49"/>
  <c r="O48" i="49"/>
  <c r="O12" i="49"/>
  <c r="W21" i="49"/>
  <c r="AA24" i="49"/>
  <c r="P41" i="49"/>
  <c r="AA20" i="49"/>
  <c r="O18" i="49"/>
  <c r="W15" i="49"/>
  <c r="T13" i="49"/>
  <c r="AB24" i="49"/>
  <c r="M23" i="49"/>
  <c r="M37" i="49"/>
  <c r="P36" i="49"/>
  <c r="AB21" i="49"/>
  <c r="Q30" i="49"/>
  <c r="AJ24" i="49"/>
  <c r="AH15" i="49"/>
  <c r="BB27" i="49"/>
  <c r="AT24" i="49"/>
  <c r="O55" i="49"/>
  <c r="AV20" i="49"/>
  <c r="R16" i="49"/>
  <c r="Q52" i="49"/>
  <c r="AO24" i="49"/>
  <c r="Q15" i="49"/>
  <c r="AN17" i="49"/>
  <c r="AU20" i="49"/>
  <c r="AM27" i="49"/>
  <c r="P21" i="49"/>
  <c r="N35" i="49"/>
  <c r="P31" i="49"/>
  <c r="AI23" i="49"/>
  <c r="AZ27" i="49"/>
  <c r="N29" i="49"/>
  <c r="X34" i="49"/>
  <c r="R27" i="49"/>
  <c r="AS13" i="49"/>
  <c r="V34" i="49"/>
  <c r="AQ27" i="49"/>
  <c r="Y27" i="49"/>
  <c r="Y30" i="49"/>
  <c r="AM52" i="49"/>
  <c r="W56" i="49"/>
  <c r="S49" i="49"/>
  <c r="AB33" i="49"/>
  <c r="AN45" i="49"/>
  <c r="AM15" i="49"/>
  <c r="BC24" i="49"/>
  <c r="Q53" i="49"/>
  <c r="AQ47" i="49"/>
  <c r="AS29" i="49"/>
  <c r="AM35" i="49"/>
  <c r="AP46" i="49"/>
  <c r="AT54" i="49"/>
  <c r="AV40" i="49"/>
  <c r="AM44" i="49"/>
  <c r="P53" i="49"/>
  <c r="AV18" i="49"/>
  <c r="O15" i="49"/>
  <c r="AQ19" i="49"/>
  <c r="AR12" i="49"/>
  <c r="AQ48" i="49"/>
  <c r="AV30" i="49"/>
  <c r="AO13" i="49"/>
  <c r="AT22" i="49"/>
  <c r="AT25" i="49"/>
  <c r="AR55" i="49"/>
  <c r="AX17" i="49"/>
  <c r="T23" i="49"/>
  <c r="AA51" i="49"/>
  <c r="AS48" i="49"/>
  <c r="S26" i="49"/>
  <c r="R54" i="49"/>
  <c r="Y35" i="49"/>
  <c r="T34" i="49"/>
  <c r="N34" i="49"/>
  <c r="I37" i="49"/>
  <c r="J24" i="49"/>
  <c r="BD16" i="49"/>
  <c r="S35" i="49"/>
  <c r="N33" i="49"/>
  <c r="S45" i="49"/>
  <c r="AR39" i="49"/>
  <c r="AD21" i="49"/>
  <c r="AH21" i="49"/>
  <c r="AL23" i="49"/>
  <c r="AA45" i="49"/>
  <c r="AH23" i="49"/>
  <c r="Z40" i="49"/>
  <c r="AW27" i="49"/>
  <c r="AK26" i="49"/>
  <c r="AG20" i="49"/>
  <c r="AI25" i="49"/>
  <c r="Q41" i="49"/>
  <c r="AZ20" i="49"/>
  <c r="S32" i="49"/>
  <c r="Q28" i="49"/>
  <c r="AO22" i="49"/>
  <c r="I42" i="49"/>
  <c r="T49" i="49"/>
  <c r="BA23" i="49"/>
  <c r="T45" i="49"/>
  <c r="L30" i="49"/>
  <c r="AC26" i="49"/>
  <c r="AE22" i="49"/>
  <c r="V14" i="49"/>
  <c r="BI13" i="41"/>
  <c r="AP19" i="49"/>
  <c r="O31" i="49"/>
  <c r="R35" i="49"/>
  <c r="L35" i="49"/>
  <c r="K38" i="49"/>
  <c r="L46" i="49"/>
  <c r="BF23" i="49"/>
  <c r="AW20" i="49"/>
  <c r="BE21" i="49"/>
  <c r="AY20" i="49"/>
  <c r="AY25" i="49"/>
  <c r="AC23" i="49"/>
  <c r="AD22" i="49"/>
  <c r="AL24" i="49"/>
  <c r="AX24" i="49"/>
  <c r="AX23" i="49"/>
  <c r="AJ21" i="49"/>
  <c r="BD23" i="49"/>
  <c r="AX22" i="49"/>
  <c r="AG23" i="49"/>
  <c r="AL20" i="49"/>
  <c r="AE20" i="49"/>
  <c r="AG25" i="49"/>
  <c r="BF22" i="49"/>
  <c r="BF21" i="49"/>
  <c r="AC24" i="49"/>
  <c r="BD21" i="49"/>
  <c r="AC21" i="49"/>
  <c r="BA25" i="49"/>
  <c r="AK20" i="49"/>
  <c r="AX25" i="49"/>
  <c r="BE22" i="49"/>
  <c r="AY21" i="49"/>
  <c r="BF27" i="49"/>
  <c r="AG26" i="49"/>
  <c r="BA27" i="49"/>
  <c r="AZ23" i="49"/>
  <c r="AG27" i="49"/>
  <c r="AW21" i="49"/>
  <c r="BF25" i="49"/>
  <c r="AZ22" i="49"/>
  <c r="BE23" i="49"/>
  <c r="AW22" i="49"/>
  <c r="AY22" i="49"/>
  <c r="AE21" i="49"/>
  <c r="AZ26" i="49"/>
  <c r="AE23" i="49"/>
  <c r="AL25" i="49"/>
  <c r="AC25" i="49"/>
  <c r="BC27" i="49"/>
  <c r="AX21" i="49"/>
  <c r="BD22" i="49"/>
  <c r="AJ20" i="49"/>
  <c r="BB26" i="49"/>
  <c r="BF20" i="49"/>
  <c r="AF23" i="49"/>
  <c r="BC25" i="49"/>
  <c r="AF26" i="49"/>
  <c r="BB21" i="49"/>
  <c r="AH20" i="49"/>
  <c r="AZ24" i="49"/>
  <c r="AI24" i="49"/>
  <c r="BD26" i="49"/>
  <c r="AF20" i="49"/>
  <c r="AI26" i="49"/>
  <c r="BA26" i="49"/>
  <c r="BE20" i="49"/>
  <c r="BD24" i="49"/>
  <c r="AZ25" i="49"/>
  <c r="BE25" i="49"/>
  <c r="AD23" i="49"/>
  <c r="BE24" i="49"/>
  <c r="AF25" i="49"/>
  <c r="AW23" i="49"/>
  <c r="AK27" i="49"/>
  <c r="BC21" i="49"/>
  <c r="BC20" i="49"/>
  <c r="AY23" i="49"/>
  <c r="AK22" i="49"/>
  <c r="AK23" i="49"/>
  <c r="AH25" i="49"/>
  <c r="AI20" i="49"/>
  <c r="BE27" i="49"/>
  <c r="AL27" i="49"/>
  <c r="X20" i="49"/>
  <c r="AQ16" i="49"/>
  <c r="J29" i="49"/>
  <c r="AJ18" i="49"/>
  <c r="AU24" i="49"/>
  <c r="AP20" i="49"/>
  <c r="AV22" i="49"/>
  <c r="AU13" i="49"/>
  <c r="AO23" i="49"/>
  <c r="Q22" i="49"/>
  <c r="W18" i="49"/>
  <c r="Q39" i="49"/>
  <c r="J46" i="49"/>
  <c r="O45" i="49"/>
  <c r="L29" i="49"/>
  <c r="L26" i="49"/>
  <c r="AQ15" i="49"/>
  <c r="Q37" i="49"/>
  <c r="U20" i="49"/>
  <c r="X24" i="49"/>
  <c r="P18" i="49"/>
  <c r="N37" i="49"/>
  <c r="I53" i="49"/>
  <c r="AR21" i="49"/>
  <c r="Z23" i="49"/>
  <c r="AN20" i="49"/>
  <c r="R50" i="49"/>
  <c r="AL22" i="49"/>
  <c r="J23" i="49"/>
  <c r="I24" i="49"/>
  <c r="P34" i="49"/>
  <c r="AA27" i="49"/>
  <c r="V25" i="49"/>
  <c r="AQ17" i="49"/>
  <c r="AJ27" i="49"/>
  <c r="AI27" i="49"/>
  <c r="J40" i="49"/>
  <c r="L37" i="49"/>
  <c r="I38" i="49"/>
  <c r="AX26" i="49"/>
  <c r="AO28" i="49"/>
  <c r="W52" i="49"/>
  <c r="AV31" i="49"/>
  <c r="Z25" i="49"/>
  <c r="I13" i="49"/>
  <c r="V51" i="49"/>
  <c r="AT35" i="49"/>
  <c r="AN22" i="49"/>
  <c r="W23" i="49"/>
  <c r="Z36" i="49"/>
  <c r="I23" i="49"/>
  <c r="AM42" i="49"/>
  <c r="S39" i="49"/>
  <c r="V43" i="49"/>
  <c r="S52" i="49"/>
  <c r="AO38" i="49"/>
  <c r="O38" i="49"/>
  <c r="AV12" i="49"/>
  <c r="I55" i="49"/>
  <c r="R23" i="49"/>
  <c r="S48" i="49"/>
  <c r="AN23" i="49"/>
  <c r="AB56" i="49"/>
  <c r="AR37" i="49"/>
  <c r="AM41" i="49"/>
  <c r="AT45" i="49"/>
  <c r="K53" i="49"/>
  <c r="X56" i="49"/>
  <c r="AU39" i="49"/>
  <c r="V28" i="49"/>
  <c r="AO20" i="49"/>
  <c r="W20" i="49"/>
  <c r="L34" i="49"/>
  <c r="AA30" i="49"/>
  <c r="S31" i="49"/>
  <c r="N44" i="49"/>
  <c r="AE24" i="49"/>
  <c r="AV48" i="49"/>
  <c r="AS49" i="49"/>
  <c r="T28" i="49"/>
  <c r="X32" i="49"/>
  <c r="U41" i="49"/>
  <c r="N24" i="49"/>
  <c r="AP12" i="49"/>
  <c r="AR22" i="49"/>
  <c r="Q25" i="49"/>
  <c r="W49" i="49"/>
  <c r="K37" i="49"/>
  <c r="AF27" i="49"/>
  <c r="AO26" i="49"/>
  <c r="AV32" i="49"/>
  <c r="AA23" i="49"/>
  <c r="AB54" i="49"/>
  <c r="AT55" i="49"/>
  <c r="AS36" i="49"/>
  <c r="AA42" i="49"/>
  <c r="J48" i="49"/>
  <c r="J52" i="49"/>
  <c r="AO25" i="49"/>
  <c r="AM39" i="49"/>
  <c r="AU47" i="49"/>
  <c r="AM51" i="49"/>
  <c r="AV49" i="49"/>
  <c r="I39" i="49"/>
  <c r="Y20" i="49"/>
  <c r="AV39" i="49"/>
  <c r="AT21" i="49"/>
  <c r="AO48" i="49"/>
  <c r="AV53" i="49"/>
  <c r="AP28" i="49"/>
  <c r="AU43" i="49"/>
  <c r="AN24" i="49"/>
  <c r="R55" i="49"/>
  <c r="AP34" i="49"/>
  <c r="T32" i="49"/>
  <c r="I54" i="49"/>
  <c r="AQ40" i="49"/>
  <c r="AT33" i="49"/>
  <c r="AP42" i="49"/>
  <c r="AU53" i="49"/>
  <c r="AO29" i="49"/>
  <c r="AQ42" i="49"/>
  <c r="AV25" i="49"/>
  <c r="AO37" i="49"/>
  <c r="AM47" i="49"/>
  <c r="AT36" i="49"/>
  <c r="V46" i="49"/>
  <c r="V18" i="49"/>
  <c r="I22" i="49"/>
  <c r="O29" i="49"/>
  <c r="BB22" i="49"/>
  <c r="AB30" i="49"/>
  <c r="K43" i="49"/>
  <c r="Y22" i="49"/>
  <c r="O50" i="49"/>
  <c r="AB42" i="49"/>
  <c r="U43" i="49"/>
  <c r="J20" i="49"/>
  <c r="X44" i="49"/>
  <c r="AB43" i="49"/>
  <c r="AU21" i="49"/>
  <c r="M49" i="49"/>
  <c r="L39" i="49"/>
  <c r="S38" i="49"/>
  <c r="AI22" i="49"/>
  <c r="I48" i="49"/>
  <c r="BD20" i="49"/>
  <c r="X47" i="49"/>
  <c r="BA22" i="49"/>
  <c r="AA48" i="49"/>
  <c r="M43" i="49"/>
  <c r="J44" i="49"/>
  <c r="N39" i="49"/>
  <c r="O51" i="49"/>
  <c r="Y33" i="49"/>
  <c r="Z22" i="49"/>
  <c r="AK24" i="49"/>
  <c r="L38" i="49"/>
  <c r="AK19" i="49"/>
  <c r="V12" i="49"/>
  <c r="AN19" i="49"/>
  <c r="S12" i="49"/>
  <c r="AP13" i="49"/>
  <c r="AQ14" i="49"/>
  <c r="AR18" i="49"/>
  <c r="AR16" i="49"/>
  <c r="AO19" i="49"/>
  <c r="P15" i="49"/>
  <c r="K12" i="49"/>
  <c r="X19" i="49"/>
  <c r="AF19" i="49"/>
  <c r="BF16" i="49"/>
  <c r="BB18" i="49"/>
  <c r="BD14" i="49"/>
  <c r="AZ13" i="49"/>
  <c r="AF15" i="49"/>
  <c r="BE16" i="49"/>
  <c r="Z19" i="49"/>
  <c r="V17" i="49"/>
  <c r="Q14" i="49"/>
  <c r="R17" i="49"/>
  <c r="Y12" i="49"/>
  <c r="AB16" i="49"/>
  <c r="AA17" i="49"/>
  <c r="Z13" i="49"/>
  <c r="I16" i="49"/>
  <c r="P14" i="49"/>
  <c r="AN14" i="49"/>
  <c r="AC16" i="49"/>
  <c r="AT19" i="49"/>
  <c r="AN13" i="49"/>
  <c r="AR14" i="49"/>
  <c r="T14" i="49"/>
  <c r="T12" i="49"/>
  <c r="W13" i="49"/>
  <c r="L14" i="49"/>
  <c r="AZ12" i="49"/>
  <c r="V19" i="49"/>
  <c r="J14" i="49"/>
  <c r="N12" i="49"/>
  <c r="AD18" i="49"/>
  <c r="AJ19" i="49"/>
  <c r="AH18" i="49"/>
  <c r="BB12" i="49"/>
  <c r="BB13" i="49"/>
  <c r="AF13" i="49"/>
  <c r="AE16" i="49"/>
  <c r="AE12" i="49"/>
  <c r="BF14" i="49"/>
  <c r="Q13" i="49"/>
  <c r="AD16" i="49"/>
  <c r="AZ15" i="49"/>
  <c r="AK12" i="49"/>
  <c r="BC16" i="49"/>
  <c r="BD17" i="49"/>
  <c r="V13" i="49"/>
  <c r="N14" i="49"/>
  <c r="R15" i="49"/>
  <c r="K16" i="49"/>
  <c r="AC15" i="49"/>
  <c r="AY12" i="49"/>
  <c r="AP18" i="49"/>
  <c r="W17" i="49"/>
  <c r="J12" i="49"/>
  <c r="AU17" i="49"/>
  <c r="K19" i="49"/>
  <c r="T15" i="49"/>
  <c r="X15" i="49"/>
  <c r="Z16" i="49"/>
  <c r="U17" i="49"/>
  <c r="AG14" i="49"/>
  <c r="U14" i="49"/>
  <c r="I15" i="49"/>
  <c r="N17" i="49"/>
  <c r="AA14" i="49"/>
  <c r="S15" i="49"/>
  <c r="AF14" i="49"/>
  <c r="S17" i="49"/>
  <c r="AB17" i="49"/>
  <c r="L17" i="49"/>
  <c r="AE15" i="49"/>
  <c r="S13" i="49"/>
  <c r="AV14" i="49"/>
  <c r="Y15" i="49"/>
  <c r="AR19" i="49"/>
  <c r="AL14" i="49"/>
  <c r="AO14" i="49"/>
  <c r="AT15" i="49"/>
  <c r="AW12" i="49"/>
  <c r="M13" i="49"/>
  <c r="AQ13" i="49"/>
  <c r="Q17" i="49"/>
  <c r="I12" i="49"/>
  <c r="J17" i="49"/>
  <c r="K14" i="49"/>
  <c r="W14" i="49"/>
  <c r="AZ17" i="49"/>
  <c r="AA18" i="49"/>
  <c r="X16" i="49"/>
  <c r="AN16" i="49"/>
  <c r="BB15" i="49"/>
  <c r="S18" i="49"/>
  <c r="AA16" i="49"/>
  <c r="N15" i="49"/>
  <c r="BA19" i="49"/>
  <c r="AD13" i="49"/>
  <c r="AD15" i="49"/>
  <c r="AW15" i="49"/>
  <c r="L15" i="49"/>
  <c r="AI16" i="49"/>
  <c r="Q16" i="49"/>
  <c r="V15" i="49"/>
  <c r="AY15" i="49"/>
  <c r="BA16" i="49"/>
  <c r="AG19" i="49"/>
  <c r="AG13" i="49"/>
  <c r="T18" i="49"/>
  <c r="AF16" i="49"/>
  <c r="BC19" i="49"/>
  <c r="AL15" i="49"/>
  <c r="AX19" i="49"/>
  <c r="AD19" i="49"/>
  <c r="BA12" i="49"/>
  <c r="AK16" i="49"/>
  <c r="BE12" i="49"/>
  <c r="BI41" i="41"/>
  <c r="K15" i="49"/>
  <c r="AU15" i="49"/>
  <c r="AV19" i="49"/>
  <c r="R18" i="49"/>
  <c r="U19" i="49"/>
  <c r="BD19" i="49"/>
  <c r="W16" i="49"/>
  <c r="V16" i="49"/>
  <c r="AL18" i="49"/>
  <c r="AE13" i="49"/>
  <c r="AZ18" i="49"/>
  <c r="AD12" i="49"/>
  <c r="BI26" i="41"/>
  <c r="AB12" i="49"/>
  <c r="M19" i="49"/>
  <c r="K18" i="49"/>
  <c r="R12" i="49"/>
  <c r="Z14" i="49"/>
  <c r="AO15" i="49"/>
  <c r="AM16" i="49"/>
  <c r="I19" i="49"/>
  <c r="AB18" i="49"/>
  <c r="X14" i="49"/>
  <c r="J15" i="49"/>
  <c r="AR15" i="49"/>
  <c r="AS19" i="49"/>
  <c r="W12" i="49"/>
  <c r="AT13" i="49"/>
  <c r="P13" i="49"/>
  <c r="AU19" i="49"/>
  <c r="P12" i="49"/>
  <c r="AT12" i="49"/>
  <c r="AU16" i="49"/>
  <c r="AM12" i="49"/>
  <c r="AN12" i="49"/>
  <c r="AB15" i="49"/>
  <c r="O16" i="49"/>
  <c r="N18" i="49"/>
  <c r="O13" i="49"/>
  <c r="S14" i="49"/>
  <c r="AI17" i="49"/>
  <c r="AJ13" i="49"/>
  <c r="AF17" i="49"/>
  <c r="AE18" i="49"/>
  <c r="AH16" i="49"/>
  <c r="BF19" i="49"/>
  <c r="BC18" i="49"/>
  <c r="Z12" i="49"/>
  <c r="BD15" i="49"/>
  <c r="AW13" i="49"/>
  <c r="AG16" i="49"/>
  <c r="AD17" i="49"/>
  <c r="BF13" i="49"/>
  <c r="AL19" i="49"/>
  <c r="AC12" i="49"/>
  <c r="AW18" i="49"/>
  <c r="AX16" i="49"/>
  <c r="BE15" i="49"/>
  <c r="AX18" i="49"/>
  <c r="AG17" i="49"/>
  <c r="BD12" i="49"/>
  <c r="BE19" i="49"/>
  <c r="AF12" i="49"/>
  <c r="BA18" i="49"/>
  <c r="F80" i="40"/>
  <c r="J13" i="49"/>
  <c r="AA12" i="49"/>
  <c r="AA19" i="49"/>
  <c r="O14" i="49"/>
  <c r="J19" i="49"/>
  <c r="AN15" i="49"/>
  <c r="K13" i="49"/>
  <c r="O19" i="49"/>
  <c r="AP14" i="49"/>
  <c r="AT17" i="49"/>
  <c r="BD18" i="49"/>
  <c r="AF18" i="49"/>
  <c r="BE17" i="49"/>
  <c r="AG18" i="49"/>
  <c r="AY18" i="49"/>
  <c r="AH14" i="49"/>
  <c r="AO16" i="49"/>
  <c r="AA13" i="49"/>
  <c r="X18" i="49"/>
  <c r="L18" i="49"/>
  <c r="O17" i="49"/>
  <c r="U13" i="49"/>
  <c r="U15" i="49"/>
  <c r="R14" i="49"/>
  <c r="Y18" i="49"/>
  <c r="Y14" i="49"/>
  <c r="T19" i="49"/>
  <c r="L12" i="49"/>
  <c r="Z17" i="49"/>
  <c r="N13" i="49"/>
  <c r="L16" i="49"/>
  <c r="I17" i="49"/>
  <c r="AN18" i="49"/>
  <c r="I14" i="49"/>
  <c r="J16" i="49"/>
  <c r="AS12" i="49"/>
  <c r="AO12" i="49"/>
  <c r="M17" i="49"/>
  <c r="AQ12" i="49"/>
  <c r="AP15" i="49"/>
  <c r="N16" i="49"/>
  <c r="AV17" i="49"/>
  <c r="AP17" i="49"/>
  <c r="W19" i="49"/>
  <c r="Y17" i="49"/>
  <c r="BA17" i="49"/>
  <c r="AW17" i="49"/>
  <c r="AH17" i="49"/>
  <c r="Y16" i="49"/>
  <c r="AB19" i="49"/>
  <c r="M16" i="49"/>
  <c r="AK18" i="49"/>
  <c r="AJ17" i="49"/>
  <c r="AK13" i="49"/>
  <c r="AE19" i="49"/>
  <c r="AW14" i="49"/>
  <c r="BA14" i="49"/>
  <c r="AH12" i="49"/>
  <c r="AK14" i="49"/>
  <c r="AY14" i="49"/>
  <c r="BF15" i="49"/>
  <c r="BC17" i="49"/>
  <c r="AE17" i="49"/>
  <c r="AL17" i="49"/>
  <c r="AL13" i="49"/>
  <c r="BD13" i="49"/>
  <c r="AH19" i="49"/>
  <c r="AW16" i="49"/>
  <c r="BF18" i="49"/>
  <c r="AX14" i="49"/>
  <c r="BE14" i="49"/>
  <c r="F72" i="40"/>
  <c r="B77" i="40"/>
  <c r="BI12" i="41"/>
  <c r="BI27" i="41"/>
  <c r="BI48" i="41"/>
  <c r="BI52" i="41"/>
  <c r="BI24" i="41"/>
  <c r="BI33" i="41"/>
  <c r="BI36" i="41"/>
  <c r="BI16" i="41"/>
  <c r="BI56" i="41"/>
  <c r="BI30" i="41"/>
  <c r="W24" i="41"/>
  <c r="BU24" i="41" s="1"/>
  <c r="W56" i="41"/>
  <c r="BU56" i="41" s="1"/>
  <c r="W36" i="41"/>
  <c r="BU36" i="41" s="1"/>
  <c r="W48" i="41"/>
  <c r="BU48" i="41" s="1"/>
  <c r="W27" i="41"/>
  <c r="BU27" i="41" s="1"/>
  <c r="W41" i="41"/>
  <c r="BU41" i="41" s="1"/>
  <c r="W33" i="41"/>
  <c r="BU33" i="41" s="1"/>
  <c r="W16" i="41"/>
  <c r="BU16" i="41" s="1"/>
  <c r="W30" i="41"/>
  <c r="BU30" i="41" s="1"/>
  <c r="W12" i="41"/>
  <c r="BU12" i="41" s="1"/>
  <c r="W52" i="41"/>
  <c r="BU52" i="41" s="1"/>
  <c r="D16" i="54"/>
  <c r="D17" i="54"/>
  <c r="D16" i="53"/>
  <c r="D15" i="54"/>
  <c r="D14" i="53"/>
  <c r="D13" i="53"/>
  <c r="D18" i="54"/>
  <c r="D14" i="54"/>
  <c r="AS41" i="41"/>
  <c r="AP41" i="41"/>
  <c r="D14" i="48"/>
  <c r="D13" i="48"/>
  <c r="D12" i="48"/>
  <c r="D10" i="48"/>
  <c r="D33" i="53"/>
  <c r="D32" i="53"/>
  <c r="D35" i="53"/>
  <c r="D34" i="53"/>
  <c r="D22" i="53"/>
  <c r="D25" i="53"/>
  <c r="D23" i="53"/>
  <c r="D24" i="53"/>
  <c r="D26" i="53"/>
  <c r="AS13" i="41"/>
  <c r="AP13" i="41"/>
  <c r="AS52" i="41"/>
  <c r="AP52" i="41"/>
  <c r="AS36" i="41"/>
  <c r="AP36" i="41"/>
  <c r="AS33" i="41"/>
  <c r="AP33" i="41"/>
  <c r="AS57" i="41"/>
  <c r="AP57" i="41"/>
  <c r="AS43" i="41"/>
  <c r="AP43" i="41"/>
  <c r="AS45" i="41"/>
  <c r="AP45" i="41"/>
  <c r="AS56" i="41"/>
  <c r="AP56" i="41"/>
  <c r="AS44" i="41"/>
  <c r="AP44" i="41"/>
  <c r="AS38" i="41"/>
  <c r="AP38" i="41"/>
  <c r="AS18" i="41"/>
  <c r="AP18" i="41"/>
  <c r="AS26" i="41"/>
  <c r="AP26" i="41"/>
  <c r="AS16" i="41"/>
  <c r="AP16" i="41"/>
  <c r="W13" i="41" l="1"/>
  <c r="BU13" i="41" s="1"/>
  <c r="BU31" i="41"/>
  <c r="W26" i="41"/>
  <c r="BU26" i="41" s="1"/>
  <c r="W15" i="41"/>
  <c r="BU15" i="41" s="1"/>
  <c r="W28" i="41"/>
  <c r="BU28" i="41" s="1"/>
  <c r="W29" i="41"/>
  <c r="BU29" i="41" s="1"/>
  <c r="AF67" i="64"/>
  <c r="AF65" i="64"/>
  <c r="AF42" i="64"/>
  <c r="AF85" i="64"/>
  <c r="AF68" i="64"/>
  <c r="AF84" i="64"/>
  <c r="AF83" i="64"/>
  <c r="AF43" i="64"/>
  <c r="AF66" i="64"/>
  <c r="AF71" i="64"/>
  <c r="AF86" i="64"/>
  <c r="E184" i="40"/>
  <c r="E215" i="40"/>
  <c r="F205" i="40"/>
  <c r="F214" i="40"/>
  <c r="F225" i="40"/>
  <c r="E238" i="40"/>
  <c r="E197" i="40"/>
  <c r="E219" i="40"/>
  <c r="F234" i="40"/>
  <c r="F253" i="40"/>
  <c r="F206" i="40"/>
  <c r="F203" i="40"/>
  <c r="F188" i="40"/>
  <c r="F239" i="40"/>
  <c r="F201" i="40"/>
  <c r="F221" i="40"/>
  <c r="F200" i="40"/>
  <c r="E222" i="40"/>
  <c r="E235" i="40"/>
  <c r="E247" i="40"/>
  <c r="E248" i="40"/>
  <c r="F250" i="40"/>
  <c r="F208" i="40"/>
  <c r="F233" i="40"/>
  <c r="F235" i="40"/>
  <c r="F248" i="40"/>
  <c r="F222" i="40"/>
  <c r="F252" i="40"/>
  <c r="F202" i="40"/>
  <c r="F193" i="40"/>
  <c r="F209" i="40"/>
  <c r="F247" i="40"/>
  <c r="E252" i="40"/>
  <c r="F213" i="40"/>
  <c r="F191" i="40"/>
  <c r="F238" i="40"/>
  <c r="E230" i="40"/>
  <c r="E251" i="40"/>
  <c r="F241" i="40"/>
  <c r="F251" i="40"/>
  <c r="E193" i="40"/>
  <c r="E239" i="40"/>
  <c r="E253" i="40"/>
  <c r="F236" i="40"/>
  <c r="F190" i="40"/>
  <c r="E200" i="40"/>
  <c r="E240" i="40"/>
  <c r="F246" i="40"/>
  <c r="E203" i="40"/>
  <c r="E243" i="40"/>
  <c r="F237" i="40"/>
  <c r="F240" i="40"/>
  <c r="F243" i="40"/>
  <c r="F245" i="40"/>
  <c r="F183" i="40"/>
  <c r="E206" i="40"/>
  <c r="E246" i="40"/>
  <c r="F242" i="40"/>
  <c r="F244" i="40"/>
  <c r="F218" i="40"/>
  <c r="E209" i="40"/>
  <c r="E207" i="40"/>
  <c r="E210" i="40"/>
  <c r="E227" i="40"/>
  <c r="F227" i="40"/>
  <c r="E237" i="40"/>
  <c r="F216" i="40"/>
  <c r="E192" i="40"/>
  <c r="E236" i="40"/>
  <c r="E244" i="40"/>
  <c r="E245" i="40"/>
  <c r="F249" i="40"/>
  <c r="F230" i="40"/>
  <c r="F226" i="40"/>
  <c r="F211" i="40"/>
  <c r="E229" i="40"/>
  <c r="F229" i="40"/>
  <c r="E228" i="40"/>
  <c r="F228" i="40"/>
  <c r="E194" i="40"/>
  <c r="E183" i="40"/>
  <c r="G188" i="40"/>
  <c r="G190" i="40"/>
  <c r="E191" i="40"/>
  <c r="F194" i="40"/>
  <c r="F197" i="40"/>
  <c r="E198" i="40"/>
  <c r="F207" i="40"/>
  <c r="E211" i="40"/>
  <c r="G212" i="40"/>
  <c r="E213" i="40"/>
  <c r="E216" i="40"/>
  <c r="E223" i="40"/>
  <c r="E208" i="40"/>
  <c r="G183" i="40"/>
  <c r="F184" i="40"/>
  <c r="E185" i="40"/>
  <c r="E189" i="40"/>
  <c r="G191" i="40"/>
  <c r="G198" i="40"/>
  <c r="F210" i="40"/>
  <c r="G211" i="40"/>
  <c r="G213" i="40"/>
  <c r="E214" i="40"/>
  <c r="G216" i="40"/>
  <c r="F217" i="40"/>
  <c r="E218" i="40"/>
  <c r="G223" i="40"/>
  <c r="E221" i="40"/>
  <c r="E182" i="40"/>
  <c r="G184" i="40"/>
  <c r="F185" i="40"/>
  <c r="F182" i="40"/>
  <c r="G185" i="40"/>
  <c r="E186" i="40"/>
  <c r="G189" i="40"/>
  <c r="F192" i="40"/>
  <c r="E196" i="40"/>
  <c r="E204" i="40"/>
  <c r="G214" i="40"/>
  <c r="F215" i="40"/>
  <c r="G218" i="40"/>
  <c r="F219" i="40"/>
  <c r="F220" i="40"/>
  <c r="G221" i="40"/>
  <c r="E201" i="40"/>
  <c r="E225" i="40"/>
  <c r="E233" i="40"/>
  <c r="E241" i="40"/>
  <c r="E249" i="40"/>
  <c r="E257" i="40"/>
  <c r="G182" i="40"/>
  <c r="F186" i="40"/>
  <c r="E187" i="40"/>
  <c r="G192" i="40"/>
  <c r="E195" i="40"/>
  <c r="F196" i="40"/>
  <c r="E199" i="40"/>
  <c r="F204" i="40"/>
  <c r="E205" i="40"/>
  <c r="G215" i="40"/>
  <c r="G219" i="40"/>
  <c r="G220" i="40"/>
  <c r="E202" i="40"/>
  <c r="E226" i="40"/>
  <c r="E234" i="40"/>
  <c r="E242" i="40"/>
  <c r="E250" i="40"/>
  <c r="E258" i="40"/>
  <c r="G186" i="40"/>
  <c r="F187" i="40"/>
  <c r="E188" i="40"/>
  <c r="E190" i="40"/>
  <c r="F195" i="40"/>
  <c r="G196" i="40"/>
  <c r="F199" i="40"/>
  <c r="G194" i="40"/>
  <c r="G195" i="40"/>
  <c r="G204" i="40"/>
  <c r="E255" i="40"/>
  <c r="G217" i="40"/>
  <c r="E256" i="40"/>
  <c r="G197" i="40"/>
  <c r="G210" i="40"/>
  <c r="E259" i="40"/>
  <c r="G187" i="40"/>
  <c r="E260" i="40"/>
  <c r="G207" i="40"/>
  <c r="E181" i="40"/>
  <c r="G199" i="40"/>
  <c r="G205" i="40"/>
  <c r="E254" i="40"/>
  <c r="G237" i="40"/>
  <c r="G240" i="40"/>
  <c r="G243" i="40"/>
  <c r="G230" i="40"/>
  <c r="G236" i="40"/>
  <c r="G238" i="40"/>
  <c r="G227" i="40"/>
  <c r="G241" i="40"/>
  <c r="G245" i="40"/>
  <c r="G249" i="40"/>
  <c r="G225" i="40"/>
  <c r="G229" i="40"/>
  <c r="G231" i="40"/>
  <c r="G226" i="40"/>
  <c r="G242" i="40"/>
  <c r="G251" i="40"/>
  <c r="G224" i="40"/>
  <c r="G232" i="40"/>
  <c r="G250" i="40"/>
  <c r="G244" i="40"/>
  <c r="G228" i="40"/>
  <c r="G239" i="40"/>
  <c r="G200" i="40"/>
  <c r="G201" i="40"/>
  <c r="G208" i="40"/>
  <c r="G246" i="40"/>
  <c r="F260" i="40"/>
  <c r="G248" i="40"/>
  <c r="G254" i="40"/>
  <c r="G209" i="40"/>
  <c r="G252" i="40"/>
  <c r="F256" i="40"/>
  <c r="F255" i="40"/>
  <c r="F181" i="40"/>
  <c r="G247" i="40"/>
  <c r="G181" i="40"/>
  <c r="F258" i="40"/>
  <c r="G255" i="40"/>
  <c r="G235" i="40"/>
  <c r="G203" i="40"/>
  <c r="G259" i="40"/>
  <c r="F254" i="40"/>
  <c r="G260" i="40"/>
  <c r="G253" i="40"/>
  <c r="G222" i="40"/>
  <c r="F257" i="40"/>
  <c r="G234" i="40"/>
  <c r="G233" i="40"/>
  <c r="G202" i="40"/>
  <c r="G257" i="40"/>
  <c r="G256" i="40"/>
  <c r="G258" i="40"/>
  <c r="G193" i="40"/>
  <c r="G206" i="40"/>
  <c r="F259" i="40"/>
  <c r="E231" i="40"/>
  <c r="F231" i="40"/>
  <c r="E217" i="40"/>
  <c r="F189" i="40"/>
  <c r="E220" i="40"/>
  <c r="F223" i="40"/>
  <c r="F212" i="40"/>
  <c r="E212" i="40"/>
  <c r="F198" i="40"/>
  <c r="F232" i="40"/>
  <c r="E232" i="40"/>
  <c r="E224" i="40"/>
  <c r="F224" i="40"/>
  <c r="C11" i="52" l="1"/>
  <c r="C12" i="52"/>
  <c r="C10" i="52"/>
  <c r="C9" i="52"/>
  <c r="H247" i="40"/>
  <c r="L247" i="40" s="1"/>
  <c r="H237" i="40"/>
  <c r="I237" i="40" s="1"/>
  <c r="H217" i="40"/>
  <c r="J217" i="40" s="1"/>
  <c r="H254" i="40"/>
  <c r="I254" i="40" s="1"/>
  <c r="H206" i="40"/>
  <c r="L206" i="40" s="1"/>
  <c r="H235" i="40"/>
  <c r="J235" i="40" s="1"/>
  <c r="H203" i="40"/>
  <c r="K203" i="40" s="1"/>
  <c r="H246" i="40"/>
  <c r="K246" i="40" s="1"/>
  <c r="H207" i="40"/>
  <c r="J207" i="40" s="1"/>
  <c r="H252" i="40"/>
  <c r="J252" i="40" s="1"/>
  <c r="H245" i="40"/>
  <c r="K245" i="40" s="1"/>
  <c r="H222" i="40"/>
  <c r="J222" i="40" s="1"/>
  <c r="H248" i="40"/>
  <c r="I248" i="40" s="1"/>
  <c r="H251" i="40"/>
  <c r="K251" i="40" s="1"/>
  <c r="H200" i="40"/>
  <c r="J200" i="40" s="1"/>
  <c r="H239" i="40"/>
  <c r="J239" i="40" s="1"/>
  <c r="H238" i="40"/>
  <c r="I238" i="40" s="1"/>
  <c r="L238" i="40" s="1"/>
  <c r="H227" i="40"/>
  <c r="I227" i="40" s="1"/>
  <c r="L227" i="40" s="1"/>
  <c r="H209" i="40"/>
  <c r="I209" i="40" s="1"/>
  <c r="H230" i="40"/>
  <c r="J230" i="40" s="1"/>
  <c r="H243" i="40"/>
  <c r="J243" i="40" s="1"/>
  <c r="H215" i="40"/>
  <c r="J215" i="40" s="1"/>
  <c r="H236" i="40"/>
  <c r="K236" i="40" s="1"/>
  <c r="H210" i="40"/>
  <c r="I210" i="40" s="1"/>
  <c r="H232" i="40"/>
  <c r="I232" i="40" s="1"/>
  <c r="H193" i="40"/>
  <c r="I193" i="40" s="1"/>
  <c r="H253" i="40"/>
  <c r="I253" i="40" s="1"/>
  <c r="H244" i="40"/>
  <c r="I244" i="40" s="1"/>
  <c r="H240" i="40"/>
  <c r="I240" i="40" s="1"/>
  <c r="H219" i="40"/>
  <c r="I219" i="40" s="1"/>
  <c r="H216" i="40"/>
  <c r="I216" i="40" s="1"/>
  <c r="H191" i="40"/>
  <c r="I191" i="40" s="1"/>
  <c r="H224" i="40"/>
  <c r="K224" i="40" s="1"/>
  <c r="H190" i="40"/>
  <c r="K190" i="40" s="1"/>
  <c r="H211" i="40"/>
  <c r="I211" i="40" s="1"/>
  <c r="H188" i="40"/>
  <c r="K188" i="40" s="1"/>
  <c r="H184" i="40"/>
  <c r="I184" i="40" s="1"/>
  <c r="H260" i="40"/>
  <c r="K260" i="40" s="1"/>
  <c r="H192" i="40"/>
  <c r="I192" i="40" s="1"/>
  <c r="H225" i="40"/>
  <c r="H204" i="40"/>
  <c r="H198" i="40"/>
  <c r="H212" i="40"/>
  <c r="H231" i="40"/>
  <c r="H187" i="40"/>
  <c r="H201" i="40"/>
  <c r="H196" i="40"/>
  <c r="H182" i="40"/>
  <c r="H208" i="40"/>
  <c r="H197" i="40"/>
  <c r="H259" i="40"/>
  <c r="H258" i="40"/>
  <c r="H221" i="40"/>
  <c r="H223" i="40"/>
  <c r="H250" i="40"/>
  <c r="H205" i="40"/>
  <c r="H228" i="40"/>
  <c r="H242" i="40"/>
  <c r="H257" i="40"/>
  <c r="H186" i="40"/>
  <c r="H218" i="40"/>
  <c r="H213" i="40"/>
  <c r="H256" i="40"/>
  <c r="H234" i="40"/>
  <c r="H199" i="40"/>
  <c r="H249" i="40"/>
  <c r="H189" i="40"/>
  <c r="H229" i="40"/>
  <c r="H220" i="40"/>
  <c r="H181" i="40"/>
  <c r="H226" i="40"/>
  <c r="H241" i="40"/>
  <c r="H185" i="40"/>
  <c r="H183" i="40"/>
  <c r="H255" i="40"/>
  <c r="H202" i="40"/>
  <c r="H195" i="40"/>
  <c r="H233" i="40"/>
  <c r="H214" i="40"/>
  <c r="H194" i="40"/>
  <c r="J247" i="40" l="1"/>
  <c r="C13" i="52"/>
  <c r="D9" i="52" s="1"/>
  <c r="I247" i="40"/>
  <c r="I246" i="40"/>
  <c r="K247" i="40"/>
  <c r="I217" i="40"/>
  <c r="L217" i="40" s="1"/>
  <c r="J237" i="40"/>
  <c r="L237" i="40" s="1"/>
  <c r="K237" i="40"/>
  <c r="L203" i="40"/>
  <c r="I203" i="40"/>
  <c r="J203" i="40"/>
  <c r="J206" i="40"/>
  <c r="K206" i="40"/>
  <c r="I206" i="40"/>
  <c r="I207" i="40"/>
  <c r="L207" i="40" s="1"/>
  <c r="K254" i="40"/>
  <c r="K217" i="40"/>
  <c r="K210" i="40"/>
  <c r="K239" i="40"/>
  <c r="I239" i="40"/>
  <c r="L239" i="40" s="1"/>
  <c r="L254" i="40"/>
  <c r="J254" i="40"/>
  <c r="I252" i="40"/>
  <c r="J246" i="40"/>
  <c r="K252" i="40"/>
  <c r="J245" i="40"/>
  <c r="K235" i="40"/>
  <c r="I235" i="40"/>
  <c r="I245" i="40"/>
  <c r="L245" i="40" s="1"/>
  <c r="L253" i="40"/>
  <c r="J253" i="40"/>
  <c r="L252" i="40"/>
  <c r="K230" i="40"/>
  <c r="L222" i="40"/>
  <c r="I188" i="40"/>
  <c r="K222" i="40"/>
  <c r="L235" i="40"/>
  <c r="I230" i="40"/>
  <c r="L230" i="40" s="1"/>
  <c r="I222" i="40"/>
  <c r="K244" i="40"/>
  <c r="J244" i="40"/>
  <c r="L244" i="40" s="1"/>
  <c r="J188" i="40"/>
  <c r="K207" i="40"/>
  <c r="I251" i="40"/>
  <c r="J251" i="40"/>
  <c r="J248" i="40"/>
  <c r="I243" i="40"/>
  <c r="L243" i="40" s="1"/>
  <c r="K248" i="40"/>
  <c r="I200" i="40"/>
  <c r="L248" i="40"/>
  <c r="K215" i="40"/>
  <c r="I215" i="40"/>
  <c r="L215" i="40" s="1"/>
  <c r="L200" i="40"/>
  <c r="J210" i="40"/>
  <c r="L210" i="40" s="1"/>
  <c r="K238" i="40"/>
  <c r="J193" i="40"/>
  <c r="L193" i="40" s="1"/>
  <c r="J227" i="40"/>
  <c r="K193" i="40"/>
  <c r="K227" i="40"/>
  <c r="K200" i="40"/>
  <c r="I190" i="40"/>
  <c r="J238" i="40"/>
  <c r="K253" i="40"/>
  <c r="K240" i="40"/>
  <c r="K243" i="40"/>
  <c r="K219" i="40"/>
  <c r="I224" i="40"/>
  <c r="L224" i="40" s="1"/>
  <c r="J211" i="40"/>
  <c r="L211" i="40" s="1"/>
  <c r="J232" i="40"/>
  <c r="L232" i="40" s="1"/>
  <c r="K211" i="40"/>
  <c r="J190" i="40"/>
  <c r="J219" i="40"/>
  <c r="L219" i="40" s="1"/>
  <c r="J236" i="40"/>
  <c r="L260" i="40"/>
  <c r="K209" i="40"/>
  <c r="I236" i="40"/>
  <c r="L236" i="40" s="1"/>
  <c r="I260" i="40"/>
  <c r="J209" i="40"/>
  <c r="K232" i="40"/>
  <c r="J260" i="40"/>
  <c r="L209" i="40"/>
  <c r="J240" i="40"/>
  <c r="L240" i="40" s="1"/>
  <c r="K191" i="40"/>
  <c r="J191" i="40"/>
  <c r="L191" i="40" s="1"/>
  <c r="J192" i="40"/>
  <c r="L192" i="40" s="1"/>
  <c r="K216" i="40"/>
  <c r="J184" i="40"/>
  <c r="L184" i="40" s="1"/>
  <c r="J224" i="40"/>
  <c r="K184" i="40"/>
  <c r="J216" i="40"/>
  <c r="K192" i="40"/>
  <c r="L216" i="40"/>
  <c r="I196" i="40"/>
  <c r="J196" i="40"/>
  <c r="K196" i="40"/>
  <c r="I223" i="40"/>
  <c r="L223" i="40" s="1"/>
  <c r="J223" i="40"/>
  <c r="K223" i="40"/>
  <c r="I201" i="40"/>
  <c r="J201" i="40"/>
  <c r="L201" i="40"/>
  <c r="K201" i="40"/>
  <c r="I198" i="40"/>
  <c r="J198" i="40"/>
  <c r="K198" i="40"/>
  <c r="I181" i="40"/>
  <c r="K181" i="40"/>
  <c r="J181" i="40"/>
  <c r="I213" i="40"/>
  <c r="L213" i="40" s="1"/>
  <c r="J213" i="40"/>
  <c r="K213" i="40"/>
  <c r="I185" i="40"/>
  <c r="J185" i="40"/>
  <c r="K185" i="40"/>
  <c r="J220" i="40"/>
  <c r="I220" i="40"/>
  <c r="L220" i="40" s="1"/>
  <c r="K220" i="40"/>
  <c r="I218" i="40"/>
  <c r="L218" i="40" s="1"/>
  <c r="J218" i="40"/>
  <c r="K218" i="40"/>
  <c r="I228" i="40"/>
  <c r="K228" i="40"/>
  <c r="J228" i="40"/>
  <c r="K221" i="40"/>
  <c r="I221" i="40"/>
  <c r="J221" i="40"/>
  <c r="L221" i="40"/>
  <c r="I187" i="40"/>
  <c r="J187" i="40"/>
  <c r="K187" i="40"/>
  <c r="I204" i="40"/>
  <c r="J204" i="40"/>
  <c r="K204" i="40"/>
  <c r="I256" i="40"/>
  <c r="K256" i="40"/>
  <c r="L256" i="40"/>
  <c r="J256" i="40"/>
  <c r="J194" i="40"/>
  <c r="I194" i="40"/>
  <c r="K194" i="40"/>
  <c r="I231" i="40"/>
  <c r="J231" i="40"/>
  <c r="K231" i="40"/>
  <c r="I225" i="40"/>
  <c r="L225" i="40" s="1"/>
  <c r="J225" i="40"/>
  <c r="K225" i="40"/>
  <c r="I214" i="40"/>
  <c r="J214" i="40"/>
  <c r="K214" i="40"/>
  <c r="J255" i="40"/>
  <c r="K255" i="40"/>
  <c r="L255" i="40"/>
  <c r="I255" i="40"/>
  <c r="J226" i="40"/>
  <c r="I226" i="40"/>
  <c r="L226" i="40" s="1"/>
  <c r="K226" i="40"/>
  <c r="I189" i="40"/>
  <c r="J189" i="40"/>
  <c r="K189" i="40"/>
  <c r="I257" i="40"/>
  <c r="L257" i="40"/>
  <c r="K257" i="40"/>
  <c r="J257" i="40"/>
  <c r="J250" i="40"/>
  <c r="I250" i="40"/>
  <c r="K250" i="40"/>
  <c r="I259" i="40"/>
  <c r="K259" i="40"/>
  <c r="L259" i="40"/>
  <c r="J259" i="40"/>
  <c r="I212" i="40"/>
  <c r="L212" i="40" s="1"/>
  <c r="K212" i="40"/>
  <c r="J212" i="40"/>
  <c r="J258" i="40"/>
  <c r="K258" i="40"/>
  <c r="I258" i="40"/>
  <c r="L258" i="40"/>
  <c r="J233" i="40"/>
  <c r="I233" i="40"/>
  <c r="L233" i="40"/>
  <c r="K233" i="40"/>
  <c r="I183" i="40"/>
  <c r="K183" i="40"/>
  <c r="J183" i="40"/>
  <c r="I249" i="40"/>
  <c r="L249" i="40" s="1"/>
  <c r="J249" i="40"/>
  <c r="K249" i="40"/>
  <c r="I241" i="40"/>
  <c r="L241" i="40" s="1"/>
  <c r="J241" i="40"/>
  <c r="K241" i="40"/>
  <c r="I229" i="40"/>
  <c r="J229" i="40"/>
  <c r="K229" i="40"/>
  <c r="I186" i="40"/>
  <c r="K186" i="40"/>
  <c r="J186" i="40"/>
  <c r="J205" i="40"/>
  <c r="I205" i="40"/>
  <c r="K205" i="40"/>
  <c r="I197" i="40"/>
  <c r="J197" i="40"/>
  <c r="K197" i="40"/>
  <c r="I195" i="40"/>
  <c r="J195" i="40"/>
  <c r="K195" i="40"/>
  <c r="J199" i="40"/>
  <c r="I199" i="40"/>
  <c r="K199" i="40"/>
  <c r="I208" i="40"/>
  <c r="L208" i="40"/>
  <c r="K208" i="40"/>
  <c r="J208" i="40"/>
  <c r="I242" i="40"/>
  <c r="K242" i="40"/>
  <c r="J242" i="40"/>
  <c r="I202" i="40"/>
  <c r="L202" i="40"/>
  <c r="K202" i="40"/>
  <c r="J202" i="40"/>
  <c r="K234" i="40"/>
  <c r="I234" i="40"/>
  <c r="L234" i="40"/>
  <c r="J234" i="40"/>
  <c r="I182" i="40"/>
  <c r="J182" i="40"/>
  <c r="K182" i="40"/>
  <c r="L189" i="40" l="1"/>
  <c r="AV32" i="41"/>
  <c r="BJ32" i="41" s="1"/>
  <c r="AV27" i="41"/>
  <c r="BJ27" i="41" s="1"/>
  <c r="AV28" i="41"/>
  <c r="BJ28" i="41" s="1"/>
  <c r="L181" i="40"/>
  <c r="AV12" i="41" s="1"/>
  <c r="L197" i="40"/>
  <c r="L186" i="40"/>
  <c r="L204" i="40"/>
  <c r="L196" i="40"/>
  <c r="L195" i="40"/>
  <c r="L183" i="40"/>
  <c r="L182" i="40"/>
  <c r="AV16" i="41" s="1"/>
  <c r="BJ16" i="41" s="1"/>
  <c r="L187" i="40"/>
  <c r="L214" i="40"/>
  <c r="L242" i="40"/>
  <c r="L228" i="40"/>
  <c r="L185" i="40"/>
  <c r="AV30" i="41" s="1"/>
  <c r="L190" i="40"/>
  <c r="AV52" i="41" s="1"/>
  <c r="BJ52" i="41" s="1"/>
  <c r="L188" i="40"/>
  <c r="AV43" i="41" s="1"/>
  <c r="BJ43" i="41" s="1"/>
  <c r="L250" i="40"/>
  <c r="D13" i="52"/>
  <c r="D12" i="52"/>
  <c r="D11" i="52"/>
  <c r="D10" i="52"/>
  <c r="L246" i="40"/>
  <c r="L251" i="40"/>
  <c r="L205" i="40"/>
  <c r="L199" i="40"/>
  <c r="L229" i="40"/>
  <c r="L194" i="40"/>
  <c r="L231" i="40"/>
  <c r="L198" i="40"/>
  <c r="AV48" i="41" l="1"/>
  <c r="BJ48" i="41" s="1"/>
  <c r="AV40" i="41"/>
  <c r="BK43" i="41"/>
  <c r="BP43" i="41" s="1"/>
  <c r="BS43" i="41" s="1"/>
  <c r="BL43" i="41"/>
  <c r="BO43" i="41" s="1"/>
  <c r="BR43" i="41" s="1"/>
  <c r="BL28" i="41"/>
  <c r="BO28" i="41" s="1"/>
  <c r="BR28" i="41" s="1"/>
  <c r="BK28" i="41"/>
  <c r="BP28" i="41" s="1"/>
  <c r="BS28" i="41" s="1"/>
  <c r="BN30" i="41"/>
  <c r="BJ30" i="41"/>
  <c r="BK27" i="41"/>
  <c r="BP27" i="41" s="1"/>
  <c r="BS27" i="41" s="1"/>
  <c r="BL27" i="41"/>
  <c r="BO27" i="41" s="1"/>
  <c r="BR27" i="41" s="1"/>
  <c r="BK16" i="41"/>
  <c r="BP16" i="41" s="1"/>
  <c r="BS16" i="41" s="1"/>
  <c r="BL16" i="41"/>
  <c r="BO16" i="41" s="1"/>
  <c r="BR16" i="41" s="1"/>
  <c r="AV41" i="41"/>
  <c r="BJ41" i="41" s="1"/>
  <c r="BJ42" i="41"/>
  <c r="BK32" i="41"/>
  <c r="BP32" i="41" s="1"/>
  <c r="BS32" i="41" s="1"/>
  <c r="BL32" i="41"/>
  <c r="BO32" i="41" s="1"/>
  <c r="BR32" i="41" s="1"/>
  <c r="BL52" i="41"/>
  <c r="BO52" i="41" s="1"/>
  <c r="BR52" i="41" s="1"/>
  <c r="BK52" i="41"/>
  <c r="BP52" i="41" s="1"/>
  <c r="BS52" i="41" s="1"/>
  <c r="BK48" i="41"/>
  <c r="BP48" i="41" s="1"/>
  <c r="BS48" i="41" s="1"/>
  <c r="BL48" i="41"/>
  <c r="BO48" i="41" s="1"/>
  <c r="BR48" i="41" s="1"/>
  <c r="AV36" i="41"/>
  <c r="BJ36" i="41" s="1"/>
  <c r="BJ37" i="41"/>
  <c r="AV56" i="41"/>
  <c r="BJ56" i="41" s="1"/>
  <c r="AV57" i="41"/>
  <c r="BJ57" i="41" s="1"/>
  <c r="BM52" i="41"/>
  <c r="BN44" i="41"/>
  <c r="BM44" i="41"/>
  <c r="AV33" i="41"/>
  <c r="BJ33" i="41" s="1"/>
  <c r="BJ31" i="41"/>
  <c r="BM18" i="41"/>
  <c r="AV24" i="41"/>
  <c r="BJ24" i="41" s="1"/>
  <c r="BJ12" i="41"/>
  <c r="BL12" i="41" s="1"/>
  <c r="BO12" i="41" s="1"/>
  <c r="BR12" i="41" s="1"/>
  <c r="AV13" i="41"/>
  <c r="BJ13" i="41" s="1"/>
  <c r="BN16" i="41"/>
  <c r="BM16" i="41"/>
  <c r="BN51" i="41"/>
  <c r="BM51" i="41"/>
  <c r="BM30" i="41"/>
  <c r="BN26" i="41"/>
  <c r="BM26" i="41"/>
  <c r="BN12" i="41"/>
  <c r="BM12" i="41"/>
  <c r="AG42" i="64"/>
  <c r="BN27" i="41"/>
  <c r="BM29" i="41"/>
  <c r="BN29" i="41"/>
  <c r="BM27" i="41"/>
  <c r="BY29" i="41"/>
  <c r="BM28" i="41"/>
  <c r="BN28" i="41"/>
  <c r="BN40" i="41" l="1"/>
  <c r="BM40" i="41"/>
  <c r="BJ40" i="41"/>
  <c r="BY48" i="41"/>
  <c r="BV48" i="41" s="1"/>
  <c r="BT27" i="41"/>
  <c r="BY52" i="41"/>
  <c r="BV52" i="41" s="1"/>
  <c r="BL42" i="41"/>
  <c r="BO42" i="41" s="1"/>
  <c r="BR42" i="41" s="1"/>
  <c r="BY42" i="41" s="1"/>
  <c r="BV42" i="41" s="1"/>
  <c r="BK42" i="41"/>
  <c r="BP42" i="41" s="1"/>
  <c r="BS42" i="41" s="1"/>
  <c r="BN56" i="41"/>
  <c r="BL41" i="41"/>
  <c r="BO41" i="41" s="1"/>
  <c r="BR41" i="41" s="1"/>
  <c r="BK41" i="41"/>
  <c r="BP41" i="41" s="1"/>
  <c r="BS41" i="41" s="1"/>
  <c r="BM56" i="41"/>
  <c r="BK57" i="41"/>
  <c r="BP57" i="41" s="1"/>
  <c r="BS57" i="41" s="1"/>
  <c r="BL57" i="41"/>
  <c r="BO57" i="41" s="1"/>
  <c r="BR57" i="41" s="1"/>
  <c r="BT16" i="41"/>
  <c r="BY16" i="41"/>
  <c r="BV16" i="41" s="1"/>
  <c r="BL13" i="41"/>
  <c r="BO13" i="41" s="1"/>
  <c r="BR13" i="41" s="1"/>
  <c r="BK13" i="41"/>
  <c r="BP13" i="41" s="1"/>
  <c r="BS13" i="41" s="1"/>
  <c r="BK36" i="41"/>
  <c r="BP36" i="41" s="1"/>
  <c r="BS36" i="41" s="1"/>
  <c r="BL36" i="41"/>
  <c r="BO36" i="41" s="1"/>
  <c r="BR36" i="41" s="1"/>
  <c r="BK30" i="41"/>
  <c r="BP30" i="41" s="1"/>
  <c r="BS30" i="41" s="1"/>
  <c r="BL30" i="41"/>
  <c r="BO30" i="41" s="1"/>
  <c r="BR30" i="41" s="1"/>
  <c r="BK24" i="41"/>
  <c r="BP24" i="41" s="1"/>
  <c r="BS24" i="41" s="1"/>
  <c r="BL24" i="41"/>
  <c r="BO24" i="41" s="1"/>
  <c r="BR24" i="41" s="1"/>
  <c r="BT48" i="41"/>
  <c r="BK37" i="41"/>
  <c r="BP37" i="41" s="1"/>
  <c r="BS37" i="41" s="1"/>
  <c r="BL37" i="41"/>
  <c r="BO37" i="41" s="1"/>
  <c r="BR37" i="41" s="1"/>
  <c r="BT52" i="41"/>
  <c r="BK33" i="41"/>
  <c r="BP33" i="41" s="1"/>
  <c r="BS33" i="41" s="1"/>
  <c r="BL33" i="41"/>
  <c r="BO33" i="41" s="1"/>
  <c r="BR33" i="41" s="1"/>
  <c r="BK56" i="41"/>
  <c r="BP56" i="41" s="1"/>
  <c r="BS56" i="41" s="1"/>
  <c r="BL56" i="41"/>
  <c r="BO56" i="41" s="1"/>
  <c r="BR56" i="41" s="1"/>
  <c r="BK31" i="41"/>
  <c r="BP31" i="41" s="1"/>
  <c r="BS31" i="41" s="1"/>
  <c r="BL31" i="41"/>
  <c r="BO31" i="41" s="1"/>
  <c r="BR31" i="41" s="1"/>
  <c r="BN57" i="41"/>
  <c r="BM57" i="41"/>
  <c r="BN41" i="41"/>
  <c r="BM41" i="41"/>
  <c r="BM43" i="41"/>
  <c r="BN43" i="41"/>
  <c r="BM23" i="41"/>
  <c r="BN23" i="41"/>
  <c r="BM33" i="41"/>
  <c r="BN33" i="41"/>
  <c r="BM31" i="41"/>
  <c r="BN31" i="41"/>
  <c r="BN18" i="41"/>
  <c r="BY27" i="41"/>
  <c r="BV27" i="41" s="1"/>
  <c r="BN13" i="41"/>
  <c r="BK12" i="41"/>
  <c r="BP12" i="41" s="1"/>
  <c r="BS12" i="41" s="1"/>
  <c r="BT12" i="41" s="1"/>
  <c r="BM13" i="41"/>
  <c r="BM48" i="41"/>
  <c r="BN52" i="41"/>
  <c r="BN48" i="41"/>
  <c r="BM36" i="41"/>
  <c r="BN36" i="41"/>
  <c r="BM38" i="41"/>
  <c r="BN38" i="41"/>
  <c r="BY31" i="41"/>
  <c r="BM24" i="41"/>
  <c r="BN24" i="41"/>
  <c r="BN15" i="41"/>
  <c r="BM15" i="41"/>
  <c r="AG43" i="64"/>
  <c r="BV29" i="41"/>
  <c r="BY28" i="41"/>
  <c r="AG83" i="64"/>
  <c r="BL40" i="41" l="1"/>
  <c r="BO40" i="41" s="1"/>
  <c r="BR40" i="41" s="1"/>
  <c r="BK40" i="41"/>
  <c r="BP40" i="41" s="1"/>
  <c r="BS40" i="41" s="1"/>
  <c r="BT40" i="41" s="1"/>
  <c r="BY56" i="41"/>
  <c r="BV56" i="41" s="1"/>
  <c r="BY24" i="41"/>
  <c r="BV24" i="41" s="1"/>
  <c r="BT36" i="41"/>
  <c r="BT41" i="41"/>
  <c r="BT24" i="41"/>
  <c r="BT33" i="41"/>
  <c r="BY41" i="41"/>
  <c r="BV41" i="41" s="1"/>
  <c r="BT30" i="41"/>
  <c r="BT56" i="41"/>
  <c r="BY36" i="41"/>
  <c r="BV36" i="41" s="1"/>
  <c r="BY33" i="41"/>
  <c r="BV33" i="41" s="1"/>
  <c r="BY12" i="41"/>
  <c r="BV12" i="41" s="1"/>
  <c r="BV26" i="41"/>
  <c r="BV13" i="41"/>
  <c r="BY30" i="41"/>
  <c r="BV31" i="41"/>
  <c r="BV28" i="41"/>
  <c r="BY40" i="41" l="1"/>
  <c r="BV40" i="41" s="1"/>
  <c r="BV15" i="41"/>
  <c r="AU44" i="66" l="1"/>
  <c r="BD44" i="66"/>
  <c r="AG71" i="64"/>
  <c r="BE27" i="66"/>
  <c r="J25" i="66"/>
  <c r="AR23" i="66"/>
  <c r="P26" i="66"/>
  <c r="AB18" i="66"/>
  <c r="AW56" i="66"/>
  <c r="AH22" i="66"/>
  <c r="AW54" i="66"/>
  <c r="AW45" i="66"/>
  <c r="AL54" i="66"/>
  <c r="AU56" i="66"/>
  <c r="AS15" i="66"/>
  <c r="AB54" i="66"/>
  <c r="AZ30" i="66"/>
  <c r="AF23" i="66"/>
  <c r="AB30" i="66"/>
  <c r="P29" i="66"/>
  <c r="K39" i="66"/>
  <c r="Y30" i="66"/>
  <c r="R36" i="66"/>
  <c r="AN54" i="66"/>
  <c r="S24" i="66"/>
  <c r="AE24" i="66"/>
  <c r="AY38" i="66"/>
  <c r="AG21" i="66"/>
  <c r="AS31" i="66"/>
  <c r="AR21" i="66"/>
  <c r="AL28" i="66"/>
  <c r="L15" i="66"/>
  <c r="AJ48" i="66"/>
  <c r="J40" i="66"/>
  <c r="R14" i="66"/>
  <c r="AG48" i="66"/>
  <c r="AM25" i="66"/>
  <c r="Z23" i="66"/>
  <c r="BB39" i="66"/>
  <c r="AP38" i="66"/>
  <c r="I55" i="66"/>
  <c r="U29" i="66"/>
  <c r="T42" i="66"/>
  <c r="M30" i="66"/>
  <c r="V34" i="66"/>
  <c r="AV48" i="66"/>
  <c r="BA22" i="66"/>
  <c r="L22" i="66"/>
  <c r="Q32" i="66"/>
  <c r="AD55" i="66"/>
  <c r="AO38" i="66"/>
  <c r="J29" i="66"/>
  <c r="AT31" i="66"/>
  <c r="R24" i="66"/>
  <c r="AH15" i="66"/>
  <c r="R16" i="66"/>
  <c r="AT35" i="66"/>
  <c r="AQ57" i="66"/>
  <c r="X51" i="66"/>
  <c r="BB37" i="66"/>
  <c r="Z13" i="66"/>
  <c r="N43" i="66"/>
  <c r="AX30" i="66"/>
  <c r="W38" i="66"/>
  <c r="R12" i="66"/>
  <c r="AV35" i="66"/>
  <c r="W32" i="66"/>
  <c r="AL50" i="66"/>
  <c r="BA47" i="66"/>
  <c r="Q26" i="66"/>
  <c r="AQ24" i="66"/>
  <c r="AV46" i="66"/>
  <c r="AA20" i="66"/>
  <c r="AC19" i="66"/>
  <c r="Y29" i="66"/>
  <c r="AS36" i="66"/>
  <c r="AR55" i="66"/>
  <c r="AH40" i="66"/>
  <c r="AY29" i="66"/>
  <c r="AI12" i="66"/>
  <c r="Z48" i="66"/>
  <c r="AV53" i="66"/>
  <c r="AY34" i="66"/>
  <c r="P14" i="66"/>
  <c r="AL41" i="66"/>
  <c r="AH25" i="66"/>
  <c r="AO32" i="66"/>
  <c r="AG43" i="66"/>
  <c r="V18" i="66"/>
  <c r="O25" i="66"/>
  <c r="R45" i="66"/>
  <c r="Y43" i="66"/>
  <c r="BE53" i="66"/>
  <c r="AB29" i="66"/>
  <c r="AH30" i="66"/>
  <c r="BE45" i="66"/>
  <c r="BF18" i="66"/>
  <c r="BF56" i="66"/>
  <c r="K24" i="66"/>
  <c r="Y16" i="66"/>
  <c r="AK48" i="66"/>
  <c r="AF31" i="66"/>
  <c r="BA23" i="66"/>
  <c r="BD56" i="66"/>
  <c r="O53" i="66"/>
  <c r="AG35" i="66"/>
  <c r="AK23" i="66"/>
  <c r="AG36" i="66"/>
  <c r="AW23" i="66"/>
  <c r="AF33" i="66"/>
  <c r="AJ43" i="66"/>
  <c r="AM47" i="66"/>
  <c r="Y48" i="66"/>
  <c r="M15" i="66"/>
  <c r="AX43" i="66"/>
  <c r="AK30" i="66"/>
  <c r="Z31" i="66"/>
  <c r="AL35" i="66"/>
  <c r="AU55" i="66"/>
  <c r="AJ28" i="66"/>
  <c r="AK16" i="66"/>
  <c r="R55" i="66"/>
  <c r="AQ42" i="66"/>
  <c r="K40" i="66"/>
  <c r="AD23" i="66"/>
  <c r="AL25" i="66"/>
  <c r="Z38" i="66"/>
  <c r="BA44" i="66"/>
  <c r="J34" i="66"/>
  <c r="AM53" i="66"/>
  <c r="BD32" i="66"/>
  <c r="BE36" i="66"/>
  <c r="L46" i="66"/>
  <c r="AA49" i="66"/>
  <c r="Z36" i="66"/>
  <c r="Z33" i="66"/>
  <c r="AY31" i="66"/>
  <c r="BC50" i="66"/>
  <c r="BB32" i="66"/>
  <c r="X43" i="66"/>
  <c r="AX37" i="66"/>
  <c r="AC27" i="66"/>
  <c r="N45" i="66"/>
  <c r="AM27" i="66"/>
  <c r="AG37" i="66"/>
  <c r="AM31" i="66"/>
  <c r="AC35" i="66"/>
  <c r="AU53" i="66"/>
  <c r="AH16" i="66"/>
  <c r="O19" i="66"/>
  <c r="AJ53" i="66"/>
  <c r="M27" i="66"/>
  <c r="BC29" i="66"/>
  <c r="I32" i="66"/>
  <c r="AS53" i="66"/>
  <c r="M12" i="66"/>
  <c r="AP50" i="66"/>
  <c r="AI48" i="66"/>
  <c r="AP28" i="66"/>
  <c r="AE21" i="66"/>
  <c r="I30" i="66"/>
  <c r="Z34" i="66"/>
  <c r="AH55" i="66"/>
  <c r="AS47" i="66"/>
  <c r="Z53" i="66"/>
  <c r="AU41" i="66"/>
  <c r="AI46" i="66"/>
  <c r="BB29" i="66"/>
  <c r="AP14" i="66"/>
  <c r="AF40" i="66"/>
  <c r="AG28" i="66"/>
  <c r="AX33" i="66"/>
  <c r="Q45" i="66"/>
  <c r="O46" i="66"/>
  <c r="W18" i="66"/>
  <c r="AX16" i="66"/>
  <c r="AI43" i="66"/>
  <c r="AL26" i="66"/>
  <c r="AG33" i="66"/>
  <c r="O35" i="66"/>
  <c r="I46" i="66"/>
  <c r="I25" i="66"/>
  <c r="AS33" i="66"/>
  <c r="AU31" i="66"/>
  <c r="AR40" i="66"/>
  <c r="R38" i="66"/>
  <c r="AQ49" i="66"/>
  <c r="AJ47" i="66"/>
  <c r="X48" i="66"/>
  <c r="BF19" i="66"/>
  <c r="BE14" i="66"/>
  <c r="AV50" i="66"/>
  <c r="X30" i="66"/>
  <c r="T35" i="66"/>
  <c r="AU33" i="66"/>
  <c r="BE32" i="66"/>
  <c r="O40" i="66"/>
  <c r="BC43" i="66"/>
  <c r="R23" i="66"/>
  <c r="AK52" i="66"/>
  <c r="M35" i="66"/>
  <c r="AI31" i="66"/>
  <c r="AT37" i="66"/>
  <c r="AZ25" i="66"/>
  <c r="AT54" i="66"/>
  <c r="AD54" i="66"/>
  <c r="AK27" i="66"/>
  <c r="BC39" i="66"/>
  <c r="AV38" i="66"/>
  <c r="AX41" i="66"/>
  <c r="Q12" i="66"/>
  <c r="AR46" i="66"/>
  <c r="AU16" i="66"/>
  <c r="AA54" i="66"/>
  <c r="BC47" i="66"/>
  <c r="AG25" i="66"/>
  <c r="BE12" i="66"/>
  <c r="AN50" i="66"/>
  <c r="AU20" i="66"/>
  <c r="AH17" i="66"/>
  <c r="AD40" i="66"/>
  <c r="AK39" i="66"/>
  <c r="M28" i="66"/>
  <c r="AV17" i="66"/>
  <c r="AW16" i="66"/>
  <c r="AK47" i="66"/>
  <c r="N24" i="66"/>
  <c r="AA24" i="66"/>
  <c r="AA51" i="66"/>
  <c r="AX22" i="66"/>
  <c r="AE12" i="66"/>
  <c r="AP40" i="66"/>
  <c r="AP47" i="66"/>
  <c r="BC35" i="66"/>
  <c r="U21" i="66"/>
  <c r="AR26" i="66"/>
  <c r="W51" i="66"/>
  <c r="Z49" i="66"/>
  <c r="AN43" i="66"/>
  <c r="AF48" i="66"/>
  <c r="AA17" i="66"/>
  <c r="AN30" i="66"/>
  <c r="V43" i="66"/>
  <c r="BA45" i="66"/>
  <c r="AO43" i="66"/>
  <c r="U39" i="66"/>
  <c r="P47" i="66"/>
  <c r="AH19" i="66"/>
  <c r="AN37" i="66"/>
  <c r="AX34" i="66"/>
  <c r="BF25" i="66"/>
  <c r="P20" i="66"/>
  <c r="AS54" i="66"/>
  <c r="BC30" i="66"/>
  <c r="AH38" i="66"/>
  <c r="BB23" i="66"/>
  <c r="AA21" i="66"/>
  <c r="AK14" i="66"/>
  <c r="Y40" i="66"/>
  <c r="X37" i="66"/>
  <c r="I31" i="66"/>
  <c r="AZ45" i="66"/>
  <c r="Y22" i="66"/>
  <c r="AV43" i="66"/>
  <c r="K25" i="66"/>
  <c r="W41" i="66"/>
  <c r="X39" i="66"/>
  <c r="AU22" i="66"/>
  <c r="K33" i="66"/>
  <c r="AT13" i="66"/>
  <c r="BC25" i="66"/>
  <c r="AR33" i="66"/>
  <c r="I42" i="66"/>
  <c r="V15" i="66"/>
  <c r="Z32" i="66"/>
  <c r="U20" i="66"/>
  <c r="Y35" i="66"/>
  <c r="Q31" i="66"/>
  <c r="M23" i="66"/>
  <c r="AH48" i="66"/>
  <c r="O31" i="66"/>
  <c r="AQ17" i="66"/>
  <c r="Z16" i="66"/>
  <c r="AW47" i="66"/>
  <c r="BE50" i="66"/>
  <c r="AH20" i="66"/>
  <c r="AX48" i="66"/>
  <c r="AL27" i="66"/>
  <c r="BF21" i="66"/>
  <c r="AA42" i="66"/>
  <c r="AR15" i="66"/>
  <c r="AB31" i="66"/>
  <c r="AB50" i="66"/>
  <c r="AN17" i="66"/>
  <c r="I15" i="66"/>
  <c r="BF45" i="66"/>
  <c r="AR50" i="66"/>
  <c r="BC20" i="66"/>
  <c r="X24" i="66"/>
  <c r="AG32" i="66"/>
  <c r="Z44" i="66"/>
  <c r="AW44" i="66"/>
  <c r="AH42" i="66"/>
  <c r="AA31" i="66"/>
  <c r="AQ46" i="66"/>
  <c r="AG19" i="66"/>
  <c r="AE23" i="66"/>
  <c r="U37" i="66"/>
  <c r="AK17" i="66"/>
  <c r="AF45" i="66"/>
  <c r="Y21" i="66"/>
  <c r="AR19" i="66"/>
  <c r="Z27" i="66"/>
  <c r="T20" i="66"/>
  <c r="BD51" i="66"/>
  <c r="AI23" i="66"/>
  <c r="AB16" i="66"/>
  <c r="BB54" i="66"/>
  <c r="AN26" i="66"/>
  <c r="P13" i="66"/>
  <c r="AQ27" i="66"/>
  <c r="AL24" i="66"/>
  <c r="BE31" i="66"/>
  <c r="AQ35" i="66"/>
  <c r="V44" i="66"/>
  <c r="AE26" i="66"/>
  <c r="M50" i="66"/>
  <c r="BD21" i="66"/>
  <c r="BD23" i="66"/>
  <c r="AU18" i="66"/>
  <c r="AL43" i="66"/>
  <c r="AK42" i="66"/>
  <c r="AU39" i="66"/>
  <c r="AM29" i="66"/>
  <c r="AE16" i="66"/>
  <c r="S32" i="66"/>
  <c r="I40" i="66"/>
  <c r="AQ31" i="66"/>
  <c r="BD37" i="66"/>
  <c r="K48" i="66"/>
  <c r="L23" i="66"/>
  <c r="Q27" i="66"/>
  <c r="AI27" i="66"/>
  <c r="AX15" i="66"/>
  <c r="AZ19" i="66"/>
  <c r="AO48" i="66"/>
  <c r="T22" i="66"/>
  <c r="AA48" i="66"/>
  <c r="AH54" i="66"/>
  <c r="BF39" i="66"/>
  <c r="Y41" i="66"/>
  <c r="AA26" i="66"/>
  <c r="BF32" i="66"/>
  <c r="AU19" i="66"/>
  <c r="AZ38" i="66"/>
  <c r="X17" i="66"/>
  <c r="AR16" i="66"/>
  <c r="BB42" i="66"/>
  <c r="I39" i="66"/>
  <c r="AY12" i="66"/>
  <c r="AT22" i="66"/>
  <c r="J44" i="66"/>
  <c r="R19" i="66"/>
  <c r="J42" i="66"/>
  <c r="AK55" i="66"/>
  <c r="AC44" i="66"/>
  <c r="AS34" i="66"/>
  <c r="AD21" i="66"/>
  <c r="AW19" i="66"/>
  <c r="AG13" i="66"/>
  <c r="AV26" i="66"/>
  <c r="BA35" i="66"/>
  <c r="J35" i="66"/>
  <c r="L50" i="66"/>
  <c r="AB23" i="66"/>
  <c r="AC39" i="66"/>
  <c r="Y18" i="66"/>
  <c r="AL51" i="66"/>
  <c r="M32" i="66"/>
  <c r="AH14" i="66"/>
  <c r="AS42" i="66"/>
  <c r="AX29" i="66"/>
  <c r="AO33" i="66"/>
  <c r="K49" i="66"/>
  <c r="Y27" i="66"/>
  <c r="AO51" i="66"/>
  <c r="S53" i="66"/>
  <c r="AN29" i="66"/>
  <c r="BF49" i="66"/>
  <c r="AA30" i="66"/>
  <c r="BD31" i="66"/>
  <c r="BB12" i="66"/>
  <c r="AB14" i="66"/>
  <c r="I20" i="66"/>
  <c r="AG18" i="66"/>
  <c r="R47" i="66"/>
  <c r="Q36" i="66"/>
  <c r="AK49" i="66"/>
  <c r="AJ24" i="66"/>
  <c r="BF13" i="66"/>
  <c r="AD20" i="66"/>
  <c r="AN20" i="66"/>
  <c r="AY18" i="66"/>
  <c r="AL14" i="66"/>
  <c r="AJ25" i="66"/>
  <c r="BE38" i="66"/>
  <c r="AA39" i="66"/>
  <c r="T30" i="66"/>
  <c r="AJ49" i="66"/>
  <c r="AQ40" i="66"/>
  <c r="U40" i="66"/>
  <c r="Z29" i="66"/>
  <c r="AK50" i="66"/>
  <c r="P42" i="66"/>
  <c r="AQ47" i="66"/>
  <c r="AC13" i="66"/>
  <c r="AR53" i="66"/>
  <c r="O47" i="66"/>
  <c r="BB14" i="66"/>
  <c r="AW22" i="66"/>
  <c r="AI14" i="66"/>
  <c r="Y17" i="66"/>
  <c r="BF22" i="66"/>
  <c r="AO14" i="66"/>
  <c r="AL46" i="66"/>
  <c r="W23" i="66"/>
  <c r="K35" i="66"/>
  <c r="L14" i="66"/>
  <c r="AG24" i="66"/>
  <c r="AH47" i="66"/>
  <c r="AH23" i="66"/>
  <c r="AO34" i="66"/>
  <c r="AI41" i="66"/>
  <c r="AP54" i="66"/>
  <c r="BA33" i="66"/>
  <c r="BC51" i="66"/>
  <c r="BA25" i="66"/>
  <c r="AD29" i="66"/>
  <c r="AD45" i="66"/>
  <c r="AX50" i="66"/>
  <c r="AQ29" i="66"/>
  <c r="BD54" i="66"/>
  <c r="AO24" i="66"/>
  <c r="BC32" i="66"/>
  <c r="AT34" i="66"/>
  <c r="AK21" i="66"/>
  <c r="AO22" i="66"/>
  <c r="AX42" i="66"/>
  <c r="AO21" i="66"/>
  <c r="AG17" i="66"/>
  <c r="AC21" i="66"/>
  <c r="Q49" i="66"/>
  <c r="AM14" i="66"/>
  <c r="O48" i="66"/>
  <c r="AS12" i="66"/>
  <c r="L19" i="66"/>
  <c r="K41" i="66"/>
  <c r="AD37" i="66"/>
  <c r="AF50" i="66"/>
  <c r="Y38" i="66"/>
  <c r="V38" i="66"/>
  <c r="BC24" i="66"/>
  <c r="BE21" i="66"/>
  <c r="AX55" i="66"/>
  <c r="W28" i="66"/>
  <c r="X18" i="66"/>
  <c r="AC33" i="66"/>
  <c r="P15" i="66"/>
  <c r="AB44" i="66"/>
  <c r="R49" i="66"/>
  <c r="BB47" i="66"/>
  <c r="R43" i="66"/>
  <c r="BF31" i="66"/>
  <c r="AZ33" i="66"/>
  <c r="AC24" i="66"/>
  <c r="AC42" i="66"/>
  <c r="Z51" i="66"/>
  <c r="W25" i="66"/>
  <c r="AL16" i="66"/>
  <c r="AU43" i="66"/>
  <c r="AG47" i="66"/>
  <c r="AA28" i="66"/>
  <c r="AJ13" i="66"/>
  <c r="V16" i="66"/>
  <c r="L16" i="66"/>
  <c r="AI36" i="66"/>
  <c r="M36" i="66"/>
  <c r="Y49" i="66"/>
  <c r="AF39" i="66"/>
  <c r="AK19" i="66"/>
  <c r="Z56" i="66"/>
  <c r="S16" i="66"/>
  <c r="AQ54" i="66"/>
  <c r="AT21" i="66"/>
  <c r="AT41" i="66"/>
  <c r="M38" i="66"/>
  <c r="AL39" i="66"/>
  <c r="U25" i="66"/>
  <c r="AS22" i="66"/>
  <c r="AB34" i="66"/>
  <c r="BD45" i="66"/>
  <c r="AV55" i="66"/>
  <c r="AW21" i="66"/>
  <c r="AE25" i="66"/>
  <c r="P48" i="66"/>
  <c r="AR36" i="66"/>
  <c r="AA46" i="66"/>
  <c r="BA36" i="66"/>
  <c r="U27" i="66"/>
  <c r="AB43" i="66"/>
  <c r="BE54" i="66"/>
  <c r="AH43" i="66"/>
  <c r="AK44" i="66"/>
  <c r="AW28" i="66"/>
  <c r="O13" i="66"/>
  <c r="O29" i="66"/>
  <c r="BD38" i="66"/>
  <c r="BD15" i="66"/>
  <c r="AR49" i="66"/>
  <c r="AP27" i="66"/>
  <c r="AY30" i="66"/>
  <c r="AJ17" i="66"/>
  <c r="P36" i="66"/>
  <c r="AS45" i="66"/>
  <c r="AO18" i="66"/>
  <c r="AM19" i="66"/>
  <c r="AT19" i="66"/>
  <c r="BA41" i="66"/>
  <c r="AV36" i="66"/>
  <c r="AD28" i="66"/>
  <c r="AM12" i="66"/>
  <c r="X14" i="66"/>
  <c r="S49" i="66"/>
  <c r="AP34" i="66"/>
  <c r="O50" i="66"/>
  <c r="AA37" i="66"/>
  <c r="AR28" i="66"/>
  <c r="Z26" i="66"/>
  <c r="BB45" i="66"/>
  <c r="S23" i="66"/>
  <c r="AO26" i="66"/>
  <c r="AG14" i="66"/>
  <c r="AM56" i="66"/>
  <c r="AH51" i="66"/>
  <c r="AK33" i="66"/>
  <c r="AS49" i="66"/>
  <c r="BF48" i="66"/>
  <c r="AI50" i="66"/>
  <c r="X33" i="66"/>
  <c r="R28" i="66"/>
  <c r="S22" i="66"/>
  <c r="V14" i="66"/>
  <c r="BE46" i="66"/>
  <c r="AC38" i="66"/>
  <c r="AI37" i="66"/>
  <c r="W21" i="66"/>
  <c r="AF16" i="66"/>
  <c r="AN19" i="66"/>
  <c r="AY13" i="66"/>
  <c r="AZ49" i="66"/>
  <c r="AW24" i="66"/>
  <c r="AQ30" i="66"/>
  <c r="Z54" i="66"/>
  <c r="Q13" i="66"/>
  <c r="AQ56" i="66"/>
  <c r="AK35" i="66"/>
  <c r="BA31" i="66"/>
  <c r="AC16" i="66"/>
  <c r="V19" i="66"/>
  <c r="AD33" i="66"/>
  <c r="AZ29" i="66"/>
  <c r="L40" i="66"/>
  <c r="O51" i="66"/>
  <c r="I21" i="66"/>
  <c r="AL31" i="66"/>
  <c r="AZ12" i="66"/>
  <c r="AC45" i="66"/>
  <c r="I28" i="66"/>
  <c r="BC44" i="66"/>
  <c r="AP44" i="66"/>
  <c r="Z28" i="66"/>
  <c r="AH44" i="66"/>
  <c r="X27" i="66"/>
  <c r="AW37" i="66"/>
  <c r="BD27" i="66"/>
  <c r="AJ23" i="66"/>
  <c r="AU13" i="66"/>
  <c r="N12" i="66"/>
  <c r="AD19" i="66"/>
  <c r="N47" i="66"/>
  <c r="AP33" i="66"/>
  <c r="BC49" i="66"/>
  <c r="T44" i="66"/>
  <c r="AP41" i="66"/>
  <c r="AC43" i="66"/>
  <c r="X12" i="66"/>
  <c r="BB56" i="66"/>
  <c r="AI25" i="66"/>
  <c r="L20" i="66"/>
  <c r="BE15" i="66"/>
  <c r="AB49" i="66"/>
  <c r="Q19" i="66"/>
  <c r="BA39" i="66"/>
  <c r="BF12" i="66"/>
  <c r="BC38" i="66"/>
  <c r="AZ23" i="66"/>
  <c r="T17" i="66"/>
  <c r="K12" i="66"/>
  <c r="U49" i="66"/>
  <c r="AJ52" i="66"/>
  <c r="AN18" i="66"/>
  <c r="X45" i="66"/>
  <c r="AI21" i="66"/>
  <c r="X32" i="66"/>
  <c r="BB27" i="66"/>
  <c r="J47" i="66"/>
  <c r="AO31" i="66"/>
  <c r="AT51" i="66"/>
  <c r="AK20" i="66"/>
  <c r="P52" i="66"/>
  <c r="X49" i="66"/>
  <c r="Z21" i="66"/>
  <c r="AG20" i="66"/>
  <c r="V47" i="66"/>
  <c r="R53" i="66"/>
  <c r="AK32" i="66"/>
  <c r="AD16" i="66"/>
  <c r="T15" i="66"/>
  <c r="U13" i="66"/>
  <c r="R30" i="66"/>
  <c r="AL49" i="66"/>
  <c r="AB47" i="66"/>
  <c r="AE40" i="66"/>
  <c r="K16" i="66"/>
  <c r="AA13" i="66"/>
  <c r="AY48" i="66"/>
  <c r="J27" i="66"/>
  <c r="AG22" i="66"/>
  <c r="AP23" i="66"/>
  <c r="AW25" i="66"/>
  <c r="AQ14" i="66"/>
  <c r="AN57" i="66"/>
  <c r="AO28" i="66"/>
  <c r="AW50" i="66"/>
  <c r="AT50" i="66"/>
  <c r="AJ39" i="66"/>
  <c r="N36" i="66"/>
  <c r="AE13" i="66"/>
  <c r="AO57" i="66"/>
  <c r="BF35" i="66"/>
  <c r="V35" i="66"/>
  <c r="BF40" i="66"/>
  <c r="BF37" i="66"/>
  <c r="AE42" i="66"/>
  <c r="I23" i="66"/>
  <c r="AV18" i="66"/>
  <c r="BB30" i="66"/>
  <c r="AG15" i="66"/>
  <c r="AU15" i="66"/>
  <c r="AT36" i="66"/>
  <c r="AM52" i="66"/>
  <c r="K51" i="66"/>
  <c r="BE23" i="66"/>
  <c r="AD13" i="66"/>
  <c r="I41" i="66"/>
  <c r="AI13" i="66"/>
  <c r="L43" i="66"/>
  <c r="K17" i="66"/>
  <c r="T49" i="66"/>
  <c r="AV33" i="66"/>
  <c r="AE22" i="66"/>
  <c r="AQ21" i="66"/>
  <c r="AX18" i="66"/>
  <c r="R27" i="66"/>
  <c r="AS29" i="66"/>
  <c r="N46" i="66"/>
  <c r="AW42" i="66"/>
  <c r="AP29" i="66"/>
  <c r="P45" i="66"/>
  <c r="AF27" i="66"/>
  <c r="AP13" i="66"/>
  <c r="AW51" i="66"/>
  <c r="AP17" i="66"/>
  <c r="S43" i="66"/>
  <c r="BE42" i="66"/>
  <c r="AC30" i="66"/>
  <c r="BB52" i="66"/>
  <c r="AV23" i="66"/>
  <c r="BF41" i="66"/>
  <c r="J48" i="66"/>
  <c r="BC21" i="66"/>
  <c r="AC37" i="66"/>
  <c r="I44" i="66"/>
  <c r="Q50" i="66"/>
  <c r="V36" i="66"/>
  <c r="AL22" i="66"/>
  <c r="L49" i="66"/>
  <c r="AE46" i="66"/>
  <c r="AL17" i="66"/>
  <c r="BF34" i="66"/>
  <c r="BE41" i="66"/>
  <c r="AX44" i="66"/>
  <c r="AX35" i="66"/>
  <c r="AZ32" i="66"/>
  <c r="AW36" i="66"/>
  <c r="X25" i="66"/>
  <c r="AW15" i="66"/>
  <c r="Y36" i="66"/>
  <c r="U23" i="66"/>
  <c r="T53" i="66"/>
  <c r="BD30" i="66"/>
  <c r="AV57" i="66"/>
  <c r="AW34" i="66"/>
  <c r="AT27" i="66"/>
  <c r="AD25" i="66"/>
  <c r="BC15" i="66"/>
  <c r="AU50" i="66"/>
  <c r="T18" i="66"/>
  <c r="I18" i="66"/>
  <c r="AY36" i="66"/>
  <c r="BD39" i="66"/>
  <c r="AS51" i="66"/>
  <c r="AQ23" i="66"/>
  <c r="BC23" i="66"/>
  <c r="BB51" i="66"/>
  <c r="AW27" i="66"/>
  <c r="AS28" i="66"/>
  <c r="BA15" i="66"/>
  <c r="R46" i="66"/>
  <c r="AU51" i="66"/>
  <c r="AW31" i="66"/>
  <c r="AP46" i="66"/>
  <c r="AS48" i="66"/>
  <c r="AX54" i="66"/>
  <c r="AY22" i="66"/>
  <c r="AX21" i="66"/>
  <c r="AJ14" i="66"/>
  <c r="J45" i="66"/>
  <c r="L28" i="66"/>
  <c r="AN51" i="66"/>
  <c r="BC48" i="66"/>
  <c r="N53" i="66"/>
  <c r="J56" i="66"/>
  <c r="BB55" i="66"/>
  <c r="P19" i="66"/>
  <c r="BE29" i="66"/>
  <c r="Q21" i="66"/>
  <c r="AC55" i="66"/>
  <c r="AW30" i="66"/>
  <c r="AT44" i="66"/>
  <c r="AC14" i="66"/>
  <c r="V25" i="66"/>
  <c r="AW38" i="66"/>
  <c r="AV12" i="66"/>
  <c r="AT46" i="66"/>
  <c r="V21" i="66"/>
  <c r="AB12" i="66"/>
  <c r="Z39" i="66"/>
  <c r="P46" i="66"/>
  <c r="N33" i="66"/>
  <c r="BF16" i="66"/>
  <c r="AI24" i="66"/>
  <c r="AY35" i="66"/>
  <c r="O20" i="66"/>
  <c r="AX14" i="66"/>
  <c r="AM15" i="66"/>
  <c r="AY50" i="66"/>
  <c r="AT42" i="66"/>
  <c r="AM22" i="66"/>
  <c r="AP55" i="66"/>
  <c r="AI45" i="66"/>
  <c r="S51" i="66"/>
  <c r="AD24" i="66"/>
  <c r="O15" i="66"/>
  <c r="V46" i="66"/>
  <c r="AA18" i="66"/>
  <c r="Z15" i="66"/>
  <c r="AQ28" i="66"/>
  <c r="AL32" i="66"/>
  <c r="AN14" i="66"/>
  <c r="AD14" i="66"/>
  <c r="Y12" i="66"/>
  <c r="BD35" i="66"/>
  <c r="AD32" i="66"/>
  <c r="U31" i="66"/>
  <c r="AN35" i="66"/>
  <c r="V33" i="66"/>
  <c r="M18" i="66"/>
  <c r="P12" i="66"/>
  <c r="M49" i="66"/>
  <c r="O36" i="66"/>
  <c r="Z24" i="66"/>
  <c r="AR56" i="66"/>
  <c r="AM57" i="66"/>
  <c r="AH33" i="66"/>
  <c r="AR13" i="66"/>
  <c r="W31" i="66"/>
  <c r="W27" i="66"/>
  <c r="AD41" i="66"/>
  <c r="S47" i="66"/>
  <c r="AN53" i="66"/>
  <c r="AD49" i="66"/>
  <c r="AO23" i="66"/>
  <c r="AS27" i="66"/>
  <c r="AT18" i="66"/>
  <c r="L30" i="66"/>
  <c r="AZ21" i="66"/>
  <c r="AG40" i="66"/>
  <c r="N26" i="66"/>
  <c r="P31" i="66"/>
  <c r="AF28" i="66"/>
  <c r="AT49" i="66"/>
  <c r="I29" i="66"/>
  <c r="AS24" i="66"/>
  <c r="S21" i="66"/>
  <c r="R54" i="66"/>
  <c r="AS16" i="66"/>
  <c r="V40" i="66"/>
  <c r="U45" i="66"/>
  <c r="AI49" i="66"/>
  <c r="AY41" i="66"/>
  <c r="T34" i="66"/>
  <c r="AP25" i="66"/>
  <c r="AP24" i="66"/>
  <c r="AN52" i="66"/>
  <c r="K50" i="66"/>
  <c r="AV14" i="66"/>
  <c r="AM49" i="66"/>
  <c r="AJ27" i="66"/>
  <c r="AW33" i="66"/>
  <c r="BE28" i="66"/>
  <c r="AX12" i="66"/>
  <c r="AN48" i="66"/>
  <c r="AG38" i="66"/>
  <c r="K44" i="66"/>
  <c r="AC18" i="66"/>
  <c r="BC18" i="66"/>
  <c r="U46" i="66"/>
  <c r="AH28" i="66"/>
  <c r="AH53" i="66"/>
  <c r="S55" i="66"/>
  <c r="AT43" i="66"/>
  <c r="M19" i="66"/>
  <c r="BA48" i="66"/>
  <c r="J30" i="66"/>
  <c r="AJ21" i="66"/>
  <c r="AU49" i="66"/>
  <c r="U43" i="66"/>
  <c r="AW41" i="66"/>
  <c r="AZ41" i="66"/>
  <c r="AU36" i="66"/>
  <c r="N30" i="66"/>
  <c r="AQ18" i="66"/>
  <c r="AI29" i="66"/>
  <c r="V31" i="66"/>
  <c r="AC12" i="66"/>
  <c r="M42" i="66"/>
  <c r="X36" i="66"/>
  <c r="W13" i="66"/>
  <c r="AT33" i="66"/>
  <c r="AF49" i="66"/>
  <c r="AQ12" i="66"/>
  <c r="S41" i="66"/>
  <c r="AC53" i="66"/>
  <c r="AN27" i="66"/>
  <c r="AU29" i="66"/>
  <c r="BE47" i="66"/>
  <c r="AH27" i="66"/>
  <c r="AE20" i="66"/>
  <c r="Z47" i="66"/>
  <c r="BF44" i="66"/>
  <c r="AZ34" i="66"/>
  <c r="P23" i="66"/>
  <c r="AO47" i="66"/>
  <c r="Y45" i="66"/>
  <c r="BD43" i="66"/>
  <c r="BE34" i="66"/>
  <c r="AP18" i="66"/>
  <c r="BC34" i="66"/>
  <c r="Q14" i="66"/>
  <c r="AM23" i="66"/>
  <c r="AK12" i="66"/>
  <c r="BB15" i="66"/>
  <c r="I48" i="66"/>
  <c r="Q37" i="66"/>
  <c r="AZ17" i="66"/>
  <c r="AB51" i="66"/>
  <c r="AS19" i="66"/>
  <c r="AS38" i="66"/>
  <c r="U36" i="66"/>
  <c r="AM32" i="66"/>
  <c r="AV27" i="66"/>
  <c r="AR57" i="66"/>
  <c r="M37" i="66"/>
  <c r="AQ32" i="66"/>
  <c r="T54" i="66"/>
  <c r="R35" i="66"/>
  <c r="W29" i="66"/>
  <c r="I52" i="66"/>
  <c r="AD46" i="66"/>
  <c r="Q30" i="66"/>
  <c r="Q55" i="66"/>
  <c r="S27" i="66"/>
  <c r="N27" i="66"/>
  <c r="N19" i="66"/>
  <c r="K29" i="66"/>
  <c r="Q34" i="66"/>
  <c r="AJ40" i="66"/>
  <c r="AT56" i="66"/>
  <c r="AH34" i="66"/>
  <c r="N48" i="66"/>
  <c r="AR34" i="66"/>
  <c r="N16" i="66"/>
  <c r="P16" i="66"/>
  <c r="N35" i="66"/>
  <c r="BB31" i="66"/>
  <c r="V49" i="66"/>
  <c r="AY26" i="66"/>
  <c r="AL12" i="66"/>
  <c r="AZ22" i="66"/>
  <c r="K28" i="66"/>
  <c r="O42" i="66"/>
  <c r="BA16" i="66"/>
  <c r="AW53" i="66"/>
  <c r="AM54" i="66"/>
  <c r="AA27" i="66"/>
  <c r="Z42" i="66"/>
  <c r="K36" i="66"/>
  <c r="AO45" i="66"/>
  <c r="AV42" i="66"/>
  <c r="Q22" i="66"/>
  <c r="L51" i="66"/>
  <c r="M16" i="66"/>
  <c r="Q38" i="66"/>
  <c r="AM33" i="66"/>
  <c r="AO13" i="66"/>
  <c r="BF43" i="66"/>
  <c r="W20" i="66"/>
  <c r="AX26" i="66"/>
  <c r="AO15" i="66"/>
  <c r="BB36" i="66"/>
  <c r="T28" i="66"/>
  <c r="T29" i="66"/>
  <c r="AO12" i="66"/>
  <c r="AK25" i="66"/>
  <c r="BF38" i="66"/>
  <c r="AO41" i="66"/>
  <c r="AC34" i="66"/>
  <c r="V42" i="66"/>
  <c r="O28" i="66"/>
  <c r="AM17" i="66"/>
  <c r="R48" i="66"/>
  <c r="AK28" i="66"/>
  <c r="N56" i="66"/>
  <c r="L26" i="66"/>
  <c r="K13" i="66"/>
  <c r="AW12" i="66"/>
  <c r="Y25" i="66"/>
  <c r="BD52" i="66"/>
  <c r="Q23" i="66"/>
  <c r="AN45" i="66"/>
  <c r="AE32" i="66"/>
  <c r="AV29" i="66"/>
  <c r="AS39" i="66"/>
  <c r="AA33" i="66"/>
  <c r="AY47" i="66"/>
  <c r="BE52" i="66"/>
  <c r="T48" i="66"/>
  <c r="AY24" i="66"/>
  <c r="AF26" i="66"/>
  <c r="AR43" i="66"/>
  <c r="BD34" i="66"/>
  <c r="BD16" i="66"/>
  <c r="N13" i="66"/>
  <c r="AX19" i="66"/>
  <c r="J17" i="66"/>
  <c r="BC26" i="66"/>
  <c r="BE16" i="66"/>
  <c r="N51" i="66"/>
  <c r="AO30" i="66"/>
  <c r="BC17" i="66"/>
  <c r="AV51" i="66"/>
  <c r="AV30" i="66"/>
  <c r="AG23" i="66"/>
  <c r="AO46" i="66"/>
  <c r="AW46" i="66"/>
  <c r="AO29" i="66"/>
  <c r="I45" i="66"/>
  <c r="AA15" i="66"/>
  <c r="M26" i="66"/>
  <c r="AJ12" i="66"/>
  <c r="I13" i="66"/>
  <c r="Q18" i="66"/>
  <c r="AL55" i="66"/>
  <c r="AM42" i="66"/>
  <c r="AF38" i="66"/>
  <c r="L25" i="66"/>
  <c r="BF42" i="66"/>
  <c r="BE24" i="66"/>
  <c r="N42" i="66"/>
  <c r="AC25" i="66"/>
  <c r="BC27" i="66"/>
  <c r="AF24" i="66"/>
  <c r="S14" i="66"/>
  <c r="AI30" i="66"/>
  <c r="R15" i="66"/>
  <c r="AR39" i="66"/>
  <c r="AJ32" i="66"/>
  <c r="AP35" i="66"/>
  <c r="S18" i="66"/>
  <c r="W34" i="66"/>
  <c r="AE28" i="66"/>
  <c r="AL56" i="66"/>
  <c r="AX53" i="66"/>
  <c r="AS23" i="66"/>
  <c r="AH26" i="66"/>
  <c r="U14" i="66"/>
  <c r="AR27" i="66"/>
  <c r="X21" i="66"/>
  <c r="AW20" i="66"/>
  <c r="I37" i="66"/>
  <c r="AH18" i="66"/>
  <c r="K46" i="66"/>
  <c r="AA44" i="66"/>
  <c r="W40" i="66"/>
  <c r="AJ19" i="66"/>
  <c r="X29" i="66"/>
  <c r="BC54" i="66"/>
  <c r="AV25" i="66"/>
  <c r="AJ30" i="66"/>
  <c r="AP57" i="66"/>
  <c r="P34" i="66"/>
  <c r="AL33" i="66"/>
  <c r="AZ36" i="66"/>
  <c r="N25" i="66"/>
  <c r="AO20" i="66"/>
  <c r="AS13" i="66"/>
  <c r="AP53" i="66"/>
  <c r="AN47" i="66"/>
  <c r="J37" i="66"/>
  <c r="P35" i="66"/>
  <c r="AE33" i="66"/>
  <c r="J55" i="66"/>
  <c r="I17" i="66"/>
  <c r="AU54" i="66"/>
  <c r="T38" i="66"/>
  <c r="AO54" i="66"/>
  <c r="AS32" i="66"/>
  <c r="BB43" i="66"/>
  <c r="AE19" i="66"/>
  <c r="BC31" i="66"/>
  <c r="AZ37" i="66"/>
  <c r="S39" i="66"/>
  <c r="AZ13" i="66"/>
  <c r="AZ43" i="66"/>
  <c r="Y13" i="66"/>
  <c r="AX23" i="66"/>
  <c r="K21" i="66"/>
  <c r="AJ15" i="66"/>
  <c r="AX46" i="66"/>
  <c r="AJ37" i="66"/>
  <c r="AU14" i="66"/>
  <c r="AT48" i="66"/>
  <c r="S33" i="66"/>
  <c r="AE35" i="66"/>
  <c r="AM44" i="66"/>
  <c r="AX24" i="66"/>
  <c r="N21" i="66"/>
  <c r="AY21" i="66"/>
  <c r="AA34" i="66"/>
  <c r="P37" i="66"/>
  <c r="O55" i="66"/>
  <c r="I12" i="66"/>
  <c r="Y55" i="66"/>
  <c r="AH13" i="66"/>
  <c r="BC36" i="66"/>
  <c r="AQ20" i="66"/>
  <c r="AE18" i="66"/>
  <c r="AF46" i="66"/>
  <c r="AP36" i="66"/>
  <c r="X47" i="66"/>
  <c r="BA34" i="66"/>
  <c r="S54" i="66"/>
  <c r="AP12" i="66"/>
  <c r="AN36" i="66"/>
  <c r="AS57" i="66"/>
  <c r="AJ16" i="66"/>
  <c r="BD14" i="66"/>
  <c r="W35" i="66"/>
  <c r="T50" i="66"/>
  <c r="BD25" i="66"/>
  <c r="S56" i="66"/>
  <c r="AS56" i="66"/>
  <c r="Y20" i="66"/>
  <c r="AM18" i="66"/>
  <c r="AW55" i="66"/>
  <c r="P40" i="66"/>
  <c r="BD48" i="66"/>
  <c r="AD48" i="66"/>
  <c r="BF20" i="66"/>
  <c r="BD40" i="66"/>
  <c r="AO55" i="66"/>
  <c r="AG34" i="66"/>
  <c r="T40" i="66"/>
  <c r="AU23" i="66"/>
  <c r="Y14" i="66"/>
  <c r="AT28" i="66"/>
  <c r="AU35" i="66"/>
  <c r="AX38" i="66"/>
  <c r="AM39" i="66"/>
  <c r="AQ50" i="66"/>
  <c r="U28" i="66"/>
  <c r="AK18" i="66"/>
  <c r="X16" i="66"/>
  <c r="AY32" i="66"/>
  <c r="AI22" i="66"/>
  <c r="I14" i="66"/>
  <c r="Z37" i="66"/>
  <c r="I56" i="66"/>
  <c r="BC45" i="66"/>
  <c r="AL42" i="66"/>
  <c r="V32" i="66"/>
  <c r="AA47" i="66"/>
  <c r="AU27" i="66"/>
  <c r="AS50" i="66"/>
  <c r="AE29" i="66"/>
  <c r="AO27" i="66"/>
  <c r="AJ22" i="66"/>
  <c r="L18" i="66"/>
  <c r="AB39" i="66"/>
  <c r="O33" i="66"/>
  <c r="BF54" i="66"/>
  <c r="BD26" i="66"/>
  <c r="AC32" i="66"/>
  <c r="AP19" i="66"/>
  <c r="AT12" i="66"/>
  <c r="M51" i="66"/>
  <c r="AB55" i="66"/>
  <c r="I43" i="66"/>
  <c r="BD33" i="66"/>
  <c r="AD31" i="66"/>
  <c r="AI39" i="66"/>
  <c r="V48" i="66"/>
  <c r="AO53" i="66"/>
  <c r="AE49" i="66"/>
  <c r="W33" i="66"/>
  <c r="AC46" i="66"/>
  <c r="AY44" i="66"/>
  <c r="BF47" i="66"/>
  <c r="V24" i="66"/>
  <c r="AJ34" i="66"/>
  <c r="AP26" i="66"/>
  <c r="AM36" i="66"/>
  <c r="BD24" i="66"/>
  <c r="AU37" i="66"/>
  <c r="AO17" i="66"/>
  <c r="AZ18" i="66"/>
  <c r="BE48" i="66"/>
  <c r="AV34" i="66"/>
  <c r="BD49" i="66"/>
  <c r="N32" i="66"/>
  <c r="P21" i="66"/>
  <c r="R31" i="66"/>
  <c r="AU40" i="66"/>
  <c r="AK15" i="66"/>
  <c r="T46" i="66"/>
  <c r="BF29" i="66"/>
  <c r="AQ39" i="66"/>
  <c r="Y15" i="66"/>
  <c r="S12" i="66"/>
  <c r="AY16" i="66"/>
  <c r="AG31" i="66"/>
  <c r="BD29" i="66"/>
  <c r="BA38" i="66"/>
  <c r="AI35" i="66"/>
  <c r="AE14" i="66"/>
  <c r="AB41" i="66"/>
  <c r="AT39" i="66"/>
  <c r="J41" i="66"/>
  <c r="AY27" i="66"/>
  <c r="AQ53" i="66"/>
  <c r="AK53" i="66"/>
  <c r="AF47" i="66"/>
  <c r="AU52" i="66"/>
  <c r="O52" i="66"/>
  <c r="L29" i="66"/>
  <c r="AJ51" i="66"/>
  <c r="S25" i="66"/>
  <c r="AO42" i="66"/>
  <c r="AJ38" i="66"/>
  <c r="AZ48" i="66"/>
  <c r="AW49" i="66"/>
  <c r="AW48" i="66"/>
  <c r="U30" i="66"/>
  <c r="AQ48" i="66"/>
  <c r="AD26" i="66"/>
  <c r="AY28" i="66"/>
  <c r="AC15" i="66"/>
  <c r="V26" i="66"/>
  <c r="N55" i="66"/>
  <c r="N39" i="66"/>
  <c r="BD53" i="66"/>
  <c r="N18" i="66"/>
  <c r="W26" i="66"/>
  <c r="BA17" i="66"/>
  <c r="BE35" i="66"/>
  <c r="U32" i="66"/>
  <c r="AZ31" i="66"/>
  <c r="AW35" i="66"/>
  <c r="AN24" i="66"/>
  <c r="AJ56" i="66"/>
  <c r="U24" i="66"/>
  <c r="W17" i="66"/>
  <c r="AA16" i="66"/>
  <c r="AN44" i="66"/>
  <c r="BC16" i="66"/>
  <c r="AI33" i="66"/>
  <c r="BB44" i="66"/>
  <c r="AP52" i="66"/>
  <c r="AK26" i="66"/>
  <c r="AD18" i="66"/>
  <c r="AI20" i="66"/>
  <c r="AB56" i="66"/>
  <c r="X20" i="66"/>
  <c r="AN21" i="66"/>
  <c r="P32" i="66"/>
  <c r="AC56" i="66"/>
  <c r="AV31" i="66"/>
  <c r="AE48" i="66"/>
  <c r="AB28" i="66"/>
  <c r="R50" i="66"/>
  <c r="BC42" i="66"/>
  <c r="Y26" i="66"/>
  <c r="W48" i="66"/>
  <c r="BB20" i="66"/>
  <c r="R51" i="66"/>
  <c r="AX47" i="66"/>
  <c r="BA50" i="66"/>
  <c r="BF28" i="66"/>
  <c r="L47" i="66"/>
  <c r="AK43" i="66"/>
  <c r="J24" i="66"/>
  <c r="T33" i="66"/>
  <c r="AT25" i="66"/>
  <c r="AI40" i="66"/>
  <c r="AH49" i="66"/>
  <c r="W37" i="66"/>
  <c r="J49" i="66"/>
  <c r="BE20" i="66"/>
  <c r="AE43" i="66"/>
  <c r="AB36" i="66"/>
  <c r="AN32" i="66"/>
  <c r="AT26" i="66"/>
  <c r="X22" i="66"/>
  <c r="AT45" i="66"/>
  <c r="M22" i="66"/>
  <c r="BD46" i="66"/>
  <c r="AY49" i="66"/>
  <c r="J33" i="66"/>
  <c r="Y50" i="66"/>
  <c r="AJ36" i="66"/>
  <c r="Q47" i="66"/>
  <c r="AM46" i="66"/>
  <c r="X46" i="66"/>
  <c r="AV32" i="66"/>
  <c r="AX40" i="66"/>
  <c r="L39" i="66"/>
  <c r="BB48" i="66"/>
  <c r="AC20" i="66"/>
  <c r="AG27" i="66"/>
  <c r="AR37" i="66"/>
  <c r="AI52" i="66"/>
  <c r="BC12" i="66"/>
  <c r="AM55" i="66"/>
  <c r="AE27" i="66"/>
  <c r="BB26" i="66"/>
  <c r="Z55" i="66"/>
  <c r="BA32" i="66"/>
  <c r="Y54" i="66"/>
  <c r="AT52" i="66"/>
  <c r="AY20" i="66"/>
  <c r="Q39" i="66"/>
  <c r="Z45" i="66"/>
  <c r="AN22" i="66"/>
  <c r="X23" i="66"/>
  <c r="AB22" i="66"/>
  <c r="AK46" i="66"/>
  <c r="AV16" i="66"/>
  <c r="P17" i="66"/>
  <c r="Y33" i="66"/>
  <c r="AA41" i="66"/>
  <c r="AE30" i="66"/>
  <c r="BD55" i="66"/>
  <c r="AY39" i="66"/>
  <c r="AE38" i="66"/>
  <c r="AG42" i="66"/>
  <c r="BE55" i="66"/>
  <c r="K18" i="66"/>
  <c r="AR38" i="66"/>
  <c r="P25" i="66"/>
  <c r="AN46" i="66"/>
  <c r="AQ44" i="66"/>
  <c r="AR45" i="66"/>
  <c r="K23" i="66"/>
  <c r="AL20" i="66"/>
  <c r="AY40" i="66"/>
  <c r="J12" i="66"/>
  <c r="Q24" i="66"/>
  <c r="BE30" i="66"/>
  <c r="AM21" i="66"/>
  <c r="T24" i="66"/>
  <c r="AF20" i="66"/>
  <c r="Z19" i="66"/>
  <c r="N15" i="66"/>
  <c r="AH37" i="66"/>
  <c r="AF18" i="66"/>
  <c r="AZ26" i="66"/>
  <c r="AW32" i="66"/>
  <c r="J51" i="66"/>
  <c r="K22" i="66"/>
  <c r="BC46" i="66"/>
  <c r="AA52" i="66"/>
  <c r="AU46" i="66"/>
  <c r="AT24" i="66"/>
  <c r="AR42" i="66"/>
  <c r="P41" i="66"/>
  <c r="S17" i="66"/>
  <c r="AG29" i="66"/>
  <c r="AG16" i="66"/>
  <c r="AN49" i="66"/>
  <c r="Q48" i="66"/>
  <c r="AS52" i="66"/>
  <c r="N49" i="66"/>
  <c r="AI55" i="66"/>
  <c r="AD27" i="66"/>
  <c r="AF51" i="66"/>
  <c r="AN12" i="66"/>
  <c r="AD53" i="66"/>
  <c r="AH52" i="66"/>
  <c r="AH46" i="66"/>
  <c r="L36" i="66"/>
  <c r="AK51" i="66"/>
  <c r="M46" i="66"/>
  <c r="L45" i="66"/>
  <c r="AI18" i="66"/>
  <c r="P24" i="66"/>
  <c r="AE36" i="66"/>
  <c r="M34" i="66"/>
  <c r="J28" i="66"/>
  <c r="AX25" i="66"/>
  <c r="J31" i="66"/>
  <c r="AC29" i="66"/>
  <c r="AR48" i="66"/>
  <c r="AC31" i="66"/>
  <c r="AF36" i="66"/>
  <c r="AA22" i="66"/>
  <c r="AT53" i="66"/>
  <c r="AP15" i="66"/>
  <c r="AJ33" i="66"/>
  <c r="AM40" i="66"/>
  <c r="N29" i="66"/>
  <c r="AA43" i="66"/>
  <c r="U33" i="66"/>
  <c r="AZ14" i="66"/>
  <c r="R25" i="66"/>
  <c r="AI56" i="66"/>
  <c r="AZ20" i="66"/>
  <c r="AX52" i="66"/>
  <c r="N23" i="66"/>
  <c r="AV20" i="66"/>
  <c r="AT40" i="66"/>
  <c r="U16" i="66"/>
  <c r="T41" i="66"/>
  <c r="AG30" i="66"/>
  <c r="Y39" i="66"/>
  <c r="AC47" i="66"/>
  <c r="O38" i="66"/>
  <c r="AQ38" i="66"/>
  <c r="AD22" i="66"/>
  <c r="AZ24" i="66"/>
  <c r="AM51" i="66"/>
  <c r="T13" i="66"/>
  <c r="AT20" i="66"/>
  <c r="AW17" i="66"/>
  <c r="AH12" i="66"/>
  <c r="AM30" i="66"/>
  <c r="L34" i="66"/>
  <c r="AM16" i="66"/>
  <c r="BC33" i="66"/>
  <c r="M20" i="66"/>
  <c r="BB40" i="66"/>
  <c r="AH35" i="66"/>
  <c r="I50" i="66"/>
  <c r="O23" i="66"/>
  <c r="K20" i="66"/>
  <c r="BA40" i="66"/>
  <c r="AN38" i="66"/>
  <c r="BD18" i="66"/>
  <c r="R22" i="66"/>
  <c r="AA40" i="66"/>
  <c r="AP16" i="66"/>
  <c r="L37" i="66"/>
  <c r="AO36" i="66"/>
  <c r="S42" i="66"/>
  <c r="AT17" i="66"/>
  <c r="AO35" i="66"/>
  <c r="AU42" i="66"/>
  <c r="AZ35" i="66"/>
  <c r="AG41" i="66"/>
  <c r="S20" i="66"/>
  <c r="AT38" i="66"/>
  <c r="AV15" i="66"/>
  <c r="AE34" i="66"/>
  <c r="AB24" i="66"/>
  <c r="S45" i="66"/>
  <c r="W36" i="66"/>
  <c r="AT23" i="66"/>
  <c r="AH24" i="66"/>
  <c r="AT14" i="66"/>
  <c r="T51" i="66"/>
  <c r="V29" i="66"/>
  <c r="AG39" i="66"/>
  <c r="BE26" i="66"/>
  <c r="AL19" i="66"/>
  <c r="AV19" i="66"/>
  <c r="V51" i="66"/>
  <c r="BA27" i="66"/>
  <c r="X26" i="66"/>
  <c r="O43" i="66"/>
  <c r="N14" i="66"/>
  <c r="AR18" i="66"/>
  <c r="AR44" i="66"/>
  <c r="BF50" i="66"/>
  <c r="R21" i="66"/>
  <c r="P30" i="66"/>
  <c r="AI51" i="66"/>
  <c r="M25" i="66"/>
  <c r="AU30" i="66"/>
  <c r="BE17" i="66"/>
  <c r="AO44" i="66"/>
  <c r="AF15" i="66"/>
  <c r="AO16" i="66"/>
  <c r="AD34" i="66"/>
  <c r="AB37" i="66"/>
  <c r="BE44" i="66"/>
  <c r="L44" i="66"/>
  <c r="AQ13" i="66"/>
  <c r="Z46" i="66"/>
  <c r="Q25" i="66"/>
  <c r="AP49" i="66"/>
  <c r="O16" i="66"/>
  <c r="Z43" i="66"/>
  <c r="AL44" i="66"/>
  <c r="AI15" i="66"/>
  <c r="AE39" i="66"/>
  <c r="BC19" i="66"/>
  <c r="AF12" i="66"/>
  <c r="AQ37" i="66"/>
  <c r="BE18" i="66"/>
  <c r="AK34" i="66"/>
  <c r="AZ40" i="66"/>
  <c r="BF33" i="66"/>
  <c r="I34" i="66"/>
  <c r="Z20" i="66"/>
  <c r="AF19" i="66"/>
  <c r="Q35" i="66"/>
  <c r="U35" i="66"/>
  <c r="AZ46" i="66"/>
  <c r="AF43" i="66"/>
  <c r="L21" i="66"/>
  <c r="J15" i="66"/>
  <c r="U17" i="66"/>
  <c r="AE44" i="66"/>
  <c r="BB17" i="66"/>
  <c r="AR12" i="66"/>
  <c r="Y19" i="66"/>
  <c r="I36" i="66"/>
  <c r="Z22" i="66"/>
  <c r="W30" i="66"/>
  <c r="I49" i="66"/>
  <c r="BD50" i="66"/>
  <c r="X15" i="66"/>
  <c r="AA53" i="66"/>
  <c r="W14" i="66"/>
  <c r="AJ26" i="66"/>
  <c r="AS20" i="66"/>
  <c r="AA45" i="66"/>
  <c r="AU38" i="66"/>
  <c r="BE22" i="66"/>
  <c r="AV41" i="66"/>
  <c r="X42" i="66"/>
  <c r="N34" i="66"/>
  <c r="AH41" i="66"/>
  <c r="AD17" i="66"/>
  <c r="M21" i="66"/>
  <c r="AS44" i="66"/>
  <c r="X13" i="66"/>
  <c r="BB38" i="66"/>
  <c r="AA19" i="66"/>
  <c r="O14" i="66"/>
  <c r="T12" i="66"/>
  <c r="AB48" i="66"/>
  <c r="V39" i="66"/>
  <c r="AM20" i="66"/>
  <c r="AY23" i="66"/>
  <c r="AN31" i="66"/>
  <c r="AX31" i="66"/>
  <c r="BA37" i="66"/>
  <c r="AP20" i="66"/>
  <c r="AV39" i="66"/>
  <c r="AF30" i="66"/>
  <c r="AO52" i="66"/>
  <c r="Y28" i="66"/>
  <c r="U42" i="66"/>
  <c r="AY14" i="66"/>
  <c r="AJ50" i="66"/>
  <c r="K47" i="66"/>
  <c r="AB45" i="66"/>
  <c r="AW43" i="66"/>
  <c r="AO49" i="66"/>
  <c r="P38" i="66"/>
  <c r="BC41" i="66"/>
  <c r="AO56" i="66"/>
  <c r="AJ31" i="66"/>
  <c r="AI26" i="66"/>
  <c r="O44" i="66"/>
  <c r="AW26" i="66"/>
  <c r="AO19" i="66"/>
  <c r="BE43" i="66"/>
  <c r="AB38" i="66"/>
  <c r="U50" i="66"/>
  <c r="AX20" i="66"/>
  <c r="AJ46" i="66"/>
  <c r="AB17" i="66"/>
  <c r="P54" i="66"/>
  <c r="V41" i="66"/>
  <c r="AN15" i="66"/>
  <c r="AL45" i="66"/>
  <c r="R42" i="66"/>
  <c r="J36" i="66"/>
  <c r="AF14" i="66"/>
  <c r="AX17" i="66"/>
  <c r="AN56" i="66"/>
  <c r="AP21" i="66"/>
  <c r="M14" i="66"/>
  <c r="R29" i="66"/>
  <c r="AX45" i="66"/>
  <c r="AU25" i="66"/>
  <c r="AT57" i="66"/>
  <c r="AY37" i="66"/>
  <c r="L12" i="66"/>
  <c r="AS55" i="66"/>
  <c r="O22" i="66"/>
  <c r="X34" i="66"/>
  <c r="AL30" i="66"/>
  <c r="S35" i="66"/>
  <c r="AQ52" i="66"/>
  <c r="AZ28" i="66"/>
  <c r="AE50" i="66"/>
  <c r="U26" i="66"/>
  <c r="AJ42" i="66"/>
  <c r="AL29" i="66"/>
  <c r="AQ15" i="66"/>
  <c r="AY43" i="66"/>
  <c r="BC14" i="66"/>
  <c r="AR54" i="66"/>
  <c r="AT55" i="66"/>
  <c r="Z25" i="66"/>
  <c r="U41" i="66"/>
  <c r="AV22" i="66"/>
  <c r="AN16" i="66"/>
  <c r="BB46" i="66"/>
  <c r="Z12" i="66"/>
  <c r="AP51" i="66"/>
  <c r="T47" i="66"/>
  <c r="BF26" i="66"/>
  <c r="AK40" i="66"/>
  <c r="W42" i="66"/>
  <c r="BD41" i="66"/>
  <c r="S38" i="66"/>
  <c r="J50" i="66"/>
  <c r="O21" i="66"/>
  <c r="AQ22" i="66"/>
  <c r="AY45" i="66"/>
  <c r="AR25" i="66"/>
  <c r="AL13" i="66"/>
  <c r="BC53" i="66"/>
  <c r="V17" i="66"/>
  <c r="AQ16" i="66"/>
  <c r="BA26" i="66"/>
  <c r="K38" i="66"/>
  <c r="AC49" i="66"/>
  <c r="X56" i="66"/>
  <c r="AB42" i="66"/>
  <c r="L38" i="66"/>
  <c r="X40" i="66"/>
  <c r="AR52" i="66"/>
  <c r="AS18" i="66"/>
  <c r="J32" i="66"/>
  <c r="AD56" i="66"/>
  <c r="AA23" i="66"/>
  <c r="AK37" i="66"/>
  <c r="S44" i="66"/>
  <c r="Q20" i="66"/>
  <c r="AB15" i="66"/>
  <c r="AF13" i="66"/>
  <c r="Y53" i="66"/>
  <c r="BF14" i="66"/>
  <c r="AH21" i="66"/>
  <c r="AP43" i="66"/>
  <c r="M48" i="66"/>
  <c r="BB33" i="66"/>
  <c r="AB40" i="66"/>
  <c r="AC48" i="66"/>
  <c r="M43" i="66"/>
  <c r="AB33" i="66"/>
  <c r="Z35" i="66"/>
  <c r="AN33" i="66"/>
  <c r="O37" i="66"/>
  <c r="BF27" i="66"/>
  <c r="AS37" i="66"/>
  <c r="AE47" i="66"/>
  <c r="N50" i="66"/>
  <c r="AO40" i="66"/>
  <c r="AU32" i="66"/>
  <c r="V13" i="66"/>
  <c r="AB26" i="66"/>
  <c r="AC40" i="66"/>
  <c r="U19" i="66"/>
  <c r="O24" i="66"/>
  <c r="P49" i="66"/>
  <c r="N52" i="66"/>
  <c r="AR30" i="66"/>
  <c r="AE37" i="66"/>
  <c r="BB24" i="66"/>
  <c r="AC52" i="66"/>
  <c r="N22" i="66"/>
  <c r="Q33" i="66"/>
  <c r="AJ29" i="66"/>
  <c r="J16" i="66"/>
  <c r="X55" i="66"/>
  <c r="Q28" i="66"/>
  <c r="AB32" i="66"/>
  <c r="K19" i="66"/>
  <c r="AM13" i="66"/>
  <c r="AQ51" i="66"/>
  <c r="AF34" i="66"/>
  <c r="BB18" i="66"/>
  <c r="Q43" i="66"/>
  <c r="AU17" i="66"/>
  <c r="I26" i="66"/>
  <c r="BB35" i="66"/>
  <c r="AD15" i="66"/>
  <c r="AX27" i="66"/>
  <c r="AE31" i="66"/>
  <c r="BC37" i="66"/>
  <c r="BE37" i="66"/>
  <c r="J22" i="66"/>
  <c r="AY17" i="66"/>
  <c r="AN28" i="66"/>
  <c r="AF29" i="66"/>
  <c r="BA19" i="66"/>
  <c r="BF30" i="66"/>
  <c r="BC55" i="66"/>
  <c r="Y51" i="66"/>
  <c r="AJ18" i="66"/>
  <c r="AI47" i="66"/>
  <c r="AK13" i="66"/>
  <c r="N31" i="66"/>
  <c r="AV28" i="66"/>
  <c r="K43" i="66"/>
  <c r="AJ35" i="66"/>
  <c r="P39" i="66"/>
  <c r="S34" i="66"/>
  <c r="AI38" i="66"/>
  <c r="AC17" i="66"/>
  <c r="AY19" i="66"/>
  <c r="P55" i="66"/>
  <c r="AJ41" i="66"/>
  <c r="Y56" i="66"/>
  <c r="BE51" i="66"/>
  <c r="AZ15" i="66"/>
  <c r="T56" i="66"/>
  <c r="BA30" i="66"/>
  <c r="AI54" i="66"/>
  <c r="AA29" i="66"/>
  <c r="P50" i="66"/>
  <c r="AH39" i="66"/>
  <c r="J26" i="66"/>
  <c r="O17" i="66"/>
  <c r="BE25" i="66"/>
  <c r="P43" i="66"/>
  <c r="AC26" i="66"/>
  <c r="S19" i="66"/>
  <c r="S30" i="66"/>
  <c r="P22" i="66"/>
  <c r="V12" i="66"/>
  <c r="AC51" i="66"/>
  <c r="BB19" i="66"/>
  <c r="AY33" i="66"/>
  <c r="BF53" i="66"/>
  <c r="AG49" i="66"/>
  <c r="AB25" i="66"/>
  <c r="AZ47" i="66"/>
  <c r="X53" i="66"/>
  <c r="AD52" i="66"/>
  <c r="AV40" i="66"/>
  <c r="BB50" i="66"/>
  <c r="AV13" i="66"/>
  <c r="J23" i="66"/>
  <c r="Q16" i="66"/>
  <c r="M40" i="66"/>
  <c r="AD42" i="66"/>
  <c r="AZ27" i="66"/>
  <c r="AB35" i="66"/>
  <c r="AH32" i="66"/>
  <c r="AZ16" i="66"/>
  <c r="R17" i="66"/>
  <c r="AL40" i="66"/>
  <c r="AZ50" i="66"/>
  <c r="AG44" i="66"/>
  <c r="AM38" i="66"/>
  <c r="AC36" i="66"/>
  <c r="BF15" i="66"/>
  <c r="U34" i="66"/>
  <c r="R26" i="66"/>
  <c r="T32" i="66"/>
  <c r="AL48" i="66"/>
  <c r="AF37" i="66"/>
  <c r="AQ43" i="66"/>
  <c r="AI34" i="66"/>
  <c r="AZ42" i="66"/>
  <c r="BF23" i="66"/>
  <c r="AJ44" i="66"/>
  <c r="AS21" i="66"/>
  <c r="AF25" i="66"/>
  <c r="U44" i="66"/>
  <c r="AX39" i="66"/>
  <c r="S46" i="66"/>
  <c r="AX32" i="66"/>
  <c r="BD13" i="66"/>
  <c r="R20" i="66"/>
  <c r="AV56" i="66"/>
  <c r="AR14" i="66"/>
  <c r="BA18" i="66"/>
  <c r="Q51" i="66"/>
  <c r="V23" i="66"/>
  <c r="AK36" i="66"/>
  <c r="AJ55" i="66"/>
  <c r="AQ34" i="66"/>
  <c r="T39" i="66"/>
  <c r="BD47" i="66"/>
  <c r="AA32" i="66"/>
  <c r="I24" i="66"/>
  <c r="J14" i="66"/>
  <c r="AX56" i="66"/>
  <c r="BB49" i="66"/>
  <c r="AR24" i="66"/>
  <c r="BB34" i="66"/>
  <c r="AY51" i="66"/>
  <c r="O56" i="66"/>
  <c r="M24" i="66"/>
  <c r="AO39" i="66"/>
  <c r="AP30" i="66"/>
  <c r="AJ54" i="66"/>
  <c r="AQ55" i="66"/>
  <c r="Z18" i="66"/>
  <c r="BE49" i="66"/>
  <c r="M39" i="66"/>
  <c r="BC56" i="66"/>
  <c r="U15" i="66"/>
  <c r="K14" i="66"/>
  <c r="AM48" i="66"/>
  <c r="L42" i="66"/>
  <c r="AP42" i="66"/>
  <c r="AG45" i="66"/>
  <c r="AC54" i="66"/>
  <c r="AB20" i="66"/>
  <c r="AI32" i="66"/>
  <c r="Y42" i="66"/>
  <c r="X19" i="66"/>
  <c r="AX49" i="66"/>
  <c r="AY46" i="66"/>
  <c r="AH50" i="66"/>
  <c r="J54" i="66"/>
  <c r="BF51" i="66"/>
  <c r="AX51" i="66"/>
  <c r="U48" i="66"/>
  <c r="AL38" i="66"/>
  <c r="AA14" i="66"/>
  <c r="AI19" i="66"/>
  <c r="L13" i="66"/>
  <c r="AY25" i="66"/>
  <c r="AD44" i="66"/>
  <c r="V45" i="66"/>
  <c r="T21" i="66"/>
  <c r="T36" i="66"/>
  <c r="AC28" i="66"/>
  <c r="AD36" i="66"/>
  <c r="AP32" i="66"/>
  <c r="AF35" i="66"/>
  <c r="W49" i="66"/>
  <c r="AR22" i="66"/>
  <c r="AM45" i="66"/>
  <c r="T37" i="66"/>
  <c r="AH45" i="66"/>
  <c r="J38" i="66"/>
  <c r="S29" i="66"/>
  <c r="P44" i="66"/>
  <c r="Q17" i="66"/>
  <c r="BE33" i="66"/>
  <c r="AK38" i="66"/>
  <c r="AU12" i="66"/>
  <c r="AK54" i="66"/>
  <c r="R33" i="66"/>
  <c r="BA20" i="66"/>
  <c r="AW14" i="66"/>
  <c r="X28" i="66"/>
  <c r="W43" i="66"/>
  <c r="L31" i="66"/>
  <c r="BF24" i="66"/>
  <c r="I54" i="66"/>
  <c r="S26" i="66"/>
  <c r="BA28" i="66"/>
  <c r="P27" i="66"/>
  <c r="O54" i="66"/>
  <c r="AI16" i="66"/>
  <c r="BD19" i="66"/>
  <c r="AF21" i="66"/>
  <c r="T16" i="66"/>
  <c r="S36" i="66"/>
  <c r="AE15" i="66"/>
  <c r="Q52" i="66"/>
  <c r="BE39" i="66"/>
  <c r="O49" i="66"/>
  <c r="AD43" i="66"/>
  <c r="AI42" i="66"/>
  <c r="AU26" i="66"/>
  <c r="AM43" i="66"/>
  <c r="AL21" i="66"/>
  <c r="AR20" i="66"/>
  <c r="AW40" i="66"/>
  <c r="O26" i="66"/>
  <c r="BB25" i="66"/>
  <c r="AU24" i="66"/>
  <c r="J43" i="66"/>
  <c r="BF17" i="66"/>
  <c r="O12" i="66"/>
  <c r="I16" i="66"/>
  <c r="M33" i="66"/>
  <c r="R37" i="66"/>
  <c r="K37" i="66"/>
  <c r="O27" i="66"/>
  <c r="R52" i="66"/>
  <c r="BA46" i="66"/>
  <c r="AN34" i="66"/>
  <c r="BC13" i="66"/>
  <c r="BB41" i="66"/>
  <c r="AQ26" i="66"/>
  <c r="S15" i="66"/>
  <c r="K34" i="66"/>
  <c r="AA25" i="66"/>
  <c r="J21" i="66"/>
  <c r="W16" i="66"/>
  <c r="AV45" i="66"/>
  <c r="AM34" i="66"/>
  <c r="BB21" i="66"/>
  <c r="Q56" i="66"/>
  <c r="AC41" i="66"/>
  <c r="P56" i="66"/>
  <c r="U38" i="66"/>
  <c r="AL52" i="66"/>
  <c r="R32" i="66"/>
  <c r="O30" i="66"/>
  <c r="AS46" i="66"/>
  <c r="AP31" i="66"/>
  <c r="AH56" i="66"/>
  <c r="AS43" i="66"/>
  <c r="BF52" i="66"/>
  <c r="Q53" i="66"/>
  <c r="Q15" i="66"/>
  <c r="P53" i="66"/>
  <c r="AB46" i="66"/>
  <c r="AT30" i="66"/>
  <c r="AM26" i="66"/>
  <c r="BF36" i="66"/>
  <c r="W15" i="66"/>
  <c r="K26" i="66"/>
  <c r="AD39" i="66"/>
  <c r="S37" i="66"/>
  <c r="BB28" i="66"/>
  <c r="AW29" i="66"/>
  <c r="BC22" i="66"/>
  <c r="AO25" i="66"/>
  <c r="W50" i="66"/>
  <c r="AM28" i="66"/>
  <c r="BD42" i="66"/>
  <c r="AL15" i="66"/>
  <c r="BA43" i="66"/>
  <c r="AT32" i="66"/>
  <c r="AO50" i="66"/>
  <c r="U51" i="66"/>
  <c r="M41" i="66"/>
  <c r="R13" i="66"/>
  <c r="AS14" i="66"/>
  <c r="R18" i="66"/>
  <c r="K15" i="66"/>
  <c r="AV21" i="66"/>
  <c r="AR32" i="66"/>
  <c r="AL34" i="66"/>
  <c r="W12" i="66"/>
  <c r="K27" i="66"/>
  <c r="O41" i="66"/>
  <c r="I35" i="66"/>
  <c r="J39" i="66"/>
  <c r="AI17" i="66"/>
  <c r="AY15" i="66"/>
  <c r="BA51" i="66"/>
  <c r="AU28" i="66"/>
  <c r="BD12" i="66"/>
  <c r="BE56" i="66"/>
  <c r="Z50" i="66"/>
  <c r="AH36" i="66"/>
  <c r="BF46" i="66"/>
  <c r="L32" i="66"/>
  <c r="AS41" i="66"/>
  <c r="AP48" i="66"/>
  <c r="AB53" i="66"/>
  <c r="S40" i="66"/>
  <c r="AV47" i="66"/>
  <c r="AB27" i="66"/>
  <c r="X54" i="66"/>
  <c r="Z14" i="66"/>
  <c r="AU47" i="66"/>
  <c r="W45" i="66"/>
  <c r="AM37" i="66"/>
  <c r="AW13" i="66"/>
  <c r="I27" i="66"/>
  <c r="N37" i="66"/>
  <c r="AN39" i="66"/>
  <c r="AM41" i="66"/>
  <c r="AU48" i="66"/>
  <c r="T23" i="66"/>
  <c r="AC22" i="66"/>
  <c r="Q29" i="66"/>
  <c r="W44" i="66"/>
  <c r="I47" i="66"/>
  <c r="P33" i="66"/>
  <c r="AR35" i="66"/>
  <c r="AV44" i="66"/>
  <c r="AF32" i="66"/>
  <c r="Q40" i="66"/>
  <c r="AQ45" i="66"/>
  <c r="AE17" i="66"/>
  <c r="I33" i="66"/>
  <c r="AU57" i="66"/>
  <c r="BA13" i="66"/>
  <c r="X52" i="66"/>
  <c r="BA29" i="66"/>
  <c r="X44" i="66"/>
  <c r="AK45" i="66"/>
  <c r="AQ33" i="66"/>
  <c r="AM24" i="66"/>
  <c r="Y46" i="66"/>
  <c r="AX36" i="66"/>
  <c r="X38" i="66"/>
  <c r="Q42" i="66"/>
  <c r="Z30" i="66"/>
  <c r="AN13" i="66"/>
  <c r="N38" i="66"/>
  <c r="S48" i="66"/>
  <c r="T25" i="66"/>
  <c r="Q41" i="66"/>
  <c r="Y37" i="66"/>
  <c r="AA35" i="66"/>
  <c r="BA24" i="66"/>
  <c r="Y23" i="66"/>
  <c r="R40" i="66"/>
  <c r="AR29" i="66"/>
  <c r="AZ44" i="66"/>
  <c r="V30" i="66"/>
  <c r="AB52" i="66"/>
  <c r="AP45" i="66"/>
  <c r="R44" i="66"/>
  <c r="R34" i="66"/>
  <c r="I38" i="66"/>
  <c r="T31" i="66"/>
  <c r="AY42" i="66"/>
  <c r="AA38" i="66"/>
  <c r="I19" i="66"/>
  <c r="BE13" i="66"/>
  <c r="L27" i="66"/>
  <c r="BB16" i="66"/>
  <c r="X41" i="66"/>
  <c r="AN25" i="66"/>
  <c r="M45" i="66"/>
  <c r="Y31" i="66"/>
  <c r="AM35" i="66"/>
  <c r="O45" i="66"/>
  <c r="W39" i="66"/>
  <c r="AK56" i="66"/>
  <c r="S13" i="66"/>
  <c r="AF17" i="66"/>
  <c r="AL53" i="66"/>
  <c r="Q54" i="66"/>
  <c r="P28" i="66"/>
  <c r="N41" i="66"/>
  <c r="AW18" i="66"/>
  <c r="O18" i="66"/>
  <c r="AU45" i="66"/>
  <c r="BA42" i="66"/>
  <c r="AX13" i="66"/>
  <c r="AL36" i="66"/>
  <c r="U47" i="66"/>
  <c r="AF41" i="66"/>
  <c r="AE51" i="66"/>
  <c r="T45" i="66"/>
  <c r="BB13" i="66"/>
  <c r="AQ41" i="66"/>
  <c r="AV49" i="66"/>
  <c r="U12" i="66"/>
  <c r="R41" i="66"/>
  <c r="AS26" i="66"/>
  <c r="AT15" i="66"/>
  <c r="BD36" i="66"/>
  <c r="X50" i="66"/>
  <c r="BC52" i="66"/>
  <c r="N54" i="66"/>
  <c r="AR41" i="66"/>
  <c r="J19" i="66"/>
  <c r="N17" i="66"/>
  <c r="AQ19" i="66"/>
  <c r="U18" i="66"/>
  <c r="S52" i="66"/>
  <c r="AF42" i="66"/>
  <c r="BD22" i="66"/>
  <c r="AN40" i="66"/>
  <c r="T55" i="66"/>
  <c r="AN55" i="66"/>
  <c r="AD30" i="66"/>
  <c r="AA36" i="66"/>
  <c r="AV37" i="66"/>
  <c r="AK29" i="66"/>
  <c r="Y32" i="66"/>
  <c r="AS40" i="66"/>
  <c r="T14" i="66"/>
  <c r="AT47" i="66"/>
  <c r="N44" i="66"/>
  <c r="AO37" i="66"/>
  <c r="T26" i="66"/>
  <c r="L33" i="66"/>
  <c r="AS25" i="66"/>
  <c r="Z41" i="66"/>
  <c r="AB21" i="66"/>
  <c r="L48" i="66"/>
  <c r="V27" i="66"/>
  <c r="AE45" i="66"/>
  <c r="BD28" i="66"/>
  <c r="M31" i="66"/>
  <c r="AI44" i="66"/>
  <c r="AA50" i="66"/>
  <c r="AB19" i="66"/>
  <c r="AB13" i="66"/>
  <c r="Z40" i="66"/>
  <c r="K42" i="66"/>
  <c r="AL47" i="66"/>
  <c r="Z52" i="66"/>
  <c r="AH31" i="66"/>
  <c r="AV54" i="66"/>
  <c r="AK24" i="66"/>
  <c r="M44" i="66"/>
  <c r="L17" i="66"/>
  <c r="BA14" i="66"/>
  <c r="T27" i="66"/>
  <c r="O34" i="66"/>
  <c r="T43" i="66"/>
  <c r="L24" i="66"/>
  <c r="K32" i="66"/>
  <c r="AR31" i="66"/>
  <c r="BD20" i="66"/>
  <c r="AE41" i="66"/>
  <c r="V20" i="66"/>
  <c r="K30" i="66"/>
  <c r="AT29" i="66"/>
  <c r="AF44" i="66"/>
  <c r="AG50" i="66"/>
  <c r="V28" i="66"/>
  <c r="O39" i="66"/>
  <c r="AN41" i="66"/>
  <c r="S31" i="66"/>
  <c r="M47" i="66"/>
  <c r="AR17" i="66"/>
  <c r="BB22" i="66"/>
  <c r="AD47" i="66"/>
  <c r="AN42" i="66"/>
  <c r="S28" i="66"/>
  <c r="AN23" i="66"/>
  <c r="AG46" i="66"/>
  <c r="Q44" i="66"/>
  <c r="AK22" i="66"/>
  <c r="P51" i="66"/>
  <c r="AX28" i="66"/>
  <c r="AF22" i="66"/>
  <c r="BC28" i="66"/>
  <c r="J52" i="66"/>
  <c r="W47" i="66"/>
  <c r="BC40" i="66"/>
  <c r="Y24" i="66"/>
  <c r="AD50" i="66"/>
  <c r="AG51" i="66"/>
  <c r="AU21" i="66"/>
  <c r="AU34" i="66"/>
  <c r="W19" i="66"/>
  <c r="AP37" i="66"/>
  <c r="AV52" i="66"/>
  <c r="AL23" i="66"/>
  <c r="Y34" i="66"/>
  <c r="M29" i="66"/>
  <c r="P18" i="66"/>
  <c r="AK31" i="66"/>
  <c r="Y47" i="66"/>
  <c r="AQ36" i="66"/>
  <c r="AA56" i="66"/>
  <c r="M17" i="66"/>
  <c r="AI28" i="66"/>
  <c r="R56" i="66"/>
  <c r="AV24" i="66"/>
  <c r="AK41" i="66"/>
  <c r="AG26" i="66"/>
  <c r="W22" i="66"/>
  <c r="N28" i="66"/>
  <c r="M13" i="66"/>
  <c r="L35" i="66"/>
  <c r="AL37" i="66"/>
  <c r="BA12" i="66"/>
  <c r="AD12" i="66"/>
  <c r="X35" i="66"/>
  <c r="AQ25" i="66"/>
  <c r="AI53" i="66"/>
  <c r="R39" i="66"/>
  <c r="J46" i="66"/>
  <c r="W24" i="66"/>
  <c r="AP56" i="66"/>
  <c r="AG12" i="66"/>
  <c r="S50" i="66"/>
  <c r="AA55" i="66"/>
  <c r="W46" i="66"/>
  <c r="AD38" i="66"/>
  <c r="I53" i="66"/>
  <c r="K31" i="66"/>
  <c r="T19" i="66"/>
  <c r="AM50" i="66"/>
  <c r="AR51" i="66"/>
  <c r="BA49" i="66"/>
  <c r="I51" i="66"/>
  <c r="Z17" i="66"/>
  <c r="Y44" i="66"/>
  <c r="AC50" i="66"/>
  <c r="J18" i="66"/>
  <c r="O32" i="66"/>
  <c r="V22" i="66"/>
  <c r="J20" i="66"/>
  <c r="AA12" i="66"/>
  <c r="L41" i="66"/>
  <c r="AW39" i="66"/>
  <c r="AJ20" i="66"/>
  <c r="T52" i="66"/>
  <c r="X31" i="66"/>
  <c r="AL18" i="66"/>
  <c r="J53" i="66"/>
  <c r="AD51" i="66"/>
  <c r="BB53" i="66"/>
  <c r="AR47" i="66"/>
  <c r="AW52" i="66"/>
  <c r="V37" i="66"/>
  <c r="U22" i="66"/>
  <c r="Q46" i="66"/>
  <c r="BE40" i="66"/>
  <c r="AP22" i="66"/>
  <c r="AS17" i="66"/>
  <c r="AH29" i="66"/>
  <c r="AS30" i="66"/>
  <c r="AC23" i="66"/>
  <c r="K45" i="66"/>
  <c r="AP39" i="66"/>
  <c r="BA21" i="66"/>
  <c r="Y52" i="66"/>
  <c r="N20" i="66"/>
  <c r="J13" i="66"/>
  <c r="AS35" i="66"/>
  <c r="BF55" i="66"/>
  <c r="AZ39" i="66"/>
  <c r="I22" i="66"/>
  <c r="BD17" i="66"/>
  <c r="N40" i="66"/>
  <c r="BE19" i="66"/>
  <c r="V50" i="66"/>
  <c r="AT16" i="66"/>
  <c r="AD35" i="66"/>
  <c r="AZ51" i="66"/>
  <c r="AJ45" i="66"/>
  <c r="AG72" i="64"/>
  <c r="AG65" i="64"/>
  <c r="C20" i="52" l="1"/>
  <c r="C21" i="52"/>
  <c r="C22" i="52"/>
  <c r="C19" i="52"/>
  <c r="C23" i="52" l="1"/>
  <c r="D23" i="52" s="1"/>
  <c r="D22" i="52" l="1"/>
  <c r="D20" i="52"/>
  <c r="D21" i="52"/>
  <c r="D19" i="52"/>
</calcChain>
</file>

<file path=xl/sharedStrings.xml><?xml version="1.0" encoding="utf-8"?>
<sst xmlns="http://schemas.openxmlformats.org/spreadsheetml/2006/main" count="2642" uniqueCount="783">
  <si>
    <t>Adecuadas</t>
  </si>
  <si>
    <t>No</t>
  </si>
  <si>
    <t>Ejecución del Control</t>
  </si>
  <si>
    <t>Quincenal</t>
  </si>
  <si>
    <t>Semanal</t>
  </si>
  <si>
    <t>Mensual</t>
  </si>
  <si>
    <t>Semestral</t>
  </si>
  <si>
    <t>Bimestral</t>
  </si>
  <si>
    <t>Probabilidad</t>
  </si>
  <si>
    <t>Impacto</t>
  </si>
  <si>
    <t>Riesgos del Proceso</t>
  </si>
  <si>
    <t>Débil</t>
  </si>
  <si>
    <t>Moderado</t>
  </si>
  <si>
    <t>Fuerte</t>
  </si>
  <si>
    <t>Extremo</t>
  </si>
  <si>
    <t>Alto</t>
  </si>
  <si>
    <t>Bajo</t>
  </si>
  <si>
    <t>Adecuado</t>
  </si>
  <si>
    <t>Inadecuado</t>
  </si>
  <si>
    <t>Factor de riesgo</t>
  </si>
  <si>
    <t>Preventivo</t>
  </si>
  <si>
    <t>Detectivo</t>
  </si>
  <si>
    <t>Manual</t>
  </si>
  <si>
    <t>Automático</t>
  </si>
  <si>
    <t>Procesos</t>
  </si>
  <si>
    <t>Recurso Humano</t>
  </si>
  <si>
    <t>Tecnológico</t>
  </si>
  <si>
    <t>Infraestructura Física</t>
  </si>
  <si>
    <t>Permanente</t>
  </si>
  <si>
    <t>Diario</t>
  </si>
  <si>
    <t>Asignado</t>
  </si>
  <si>
    <t>Documentado</t>
  </si>
  <si>
    <t>No asignado</t>
  </si>
  <si>
    <t>No documentado</t>
  </si>
  <si>
    <t>Dependiente de T.I.</t>
  </si>
  <si>
    <t>Funcionalidad</t>
  </si>
  <si>
    <t>Periodicidad</t>
  </si>
  <si>
    <t>Documentación del Control</t>
  </si>
  <si>
    <t>Diseño del Control</t>
  </si>
  <si>
    <t>Frecuencia del Control</t>
  </si>
  <si>
    <t>Naturaleza del Control</t>
  </si>
  <si>
    <t>Tipo de Control</t>
  </si>
  <si>
    <t>Solidez Individual del Control</t>
  </si>
  <si>
    <t>Solidez del Conjunto de Controles</t>
  </si>
  <si>
    <t>Bisemanal</t>
  </si>
  <si>
    <t>Trimestral</t>
  </si>
  <si>
    <t>Evento Externo</t>
  </si>
  <si>
    <t>Anual</t>
  </si>
  <si>
    <t>Severidad del Riesgo Inherente</t>
  </si>
  <si>
    <t>Operativo</t>
  </si>
  <si>
    <t>Financiero</t>
  </si>
  <si>
    <t>Estratégico</t>
  </si>
  <si>
    <t>Cumplimiento</t>
  </si>
  <si>
    <t>Si</t>
  </si>
  <si>
    <t>Soporte Calificación Probabilidad</t>
  </si>
  <si>
    <t>Causas y/o Fallas</t>
  </si>
  <si>
    <t>Descripción del Control Asociado a la Causa o Falla</t>
  </si>
  <si>
    <t>Entidad:</t>
  </si>
  <si>
    <t>Fecha Actualización</t>
  </si>
  <si>
    <t>Actualizado por:</t>
  </si>
  <si>
    <t>PROBABILIDAD</t>
  </si>
  <si>
    <t>Calificación</t>
  </si>
  <si>
    <t>Descripción</t>
  </si>
  <si>
    <t>Cod</t>
  </si>
  <si>
    <t>MENU PRINCIPAL</t>
  </si>
  <si>
    <t>DEFINICIONES DE IMPACTO</t>
  </si>
  <si>
    <t>I. UNIDADES DE NEGOCIO Y PROCESOS</t>
  </si>
  <si>
    <t>#</t>
  </si>
  <si>
    <t>PARAMETRIZACIONES GENERALES DEL CONSULTOR</t>
  </si>
  <si>
    <t>I. OBJETIVOS</t>
  </si>
  <si>
    <t>II. FACTORES DE RIESGO</t>
  </si>
  <si>
    <t>III. PROBABILIDAD</t>
  </si>
  <si>
    <t>IV. IMPACTO</t>
  </si>
  <si>
    <t>V. SEVERIDAD DEL RIESGO INHERENTE</t>
  </si>
  <si>
    <t>Inhererente</t>
  </si>
  <si>
    <t>Residual</t>
  </si>
  <si>
    <t>VI. CONTROL CLAVE</t>
  </si>
  <si>
    <t>VII. ASIGNACION DEL CONTROL</t>
  </si>
  <si>
    <t>VIII. TIPO DE CONTROL</t>
  </si>
  <si>
    <t>No hay control</t>
  </si>
  <si>
    <t>X. NATURALEZA DEL CONTROL</t>
  </si>
  <si>
    <t>XI. PERIODICIDAD DEL CONTROL</t>
  </si>
  <si>
    <t>IX. FUNCIONALIDAD TIPO DE CONTROL</t>
  </si>
  <si>
    <t>XII. FUNCIONALIDAD FRECUENCIA DE CONTROL</t>
  </si>
  <si>
    <t>XIII. DOCUMENTACION DEL CONTROL</t>
  </si>
  <si>
    <t>XIV. ACTIVIDADES QUE COMPONEN EL CONTROL</t>
  </si>
  <si>
    <t>Cal</t>
  </si>
  <si>
    <t>XV. OBSERVACIONES AL DISEÑO</t>
  </si>
  <si>
    <t>XVI. EJECUCION DEL CONTROL</t>
  </si>
  <si>
    <t>XVII. SOLIDEZ DEL CONJUNTO DE CONTROLES</t>
  </si>
  <si>
    <t>XVIII. DISMINUYE LA PROBABILIDAD</t>
  </si>
  <si>
    <t>XIX. DISMINUYE IMPACTO</t>
  </si>
  <si>
    <t>XX. SEVERIDAD DEL RIESGO RESIDUAL</t>
  </si>
  <si>
    <t>R8</t>
  </si>
  <si>
    <t>XXI. HOMOLOGACION CALIFICACIONES</t>
  </si>
  <si>
    <t>Inherente</t>
  </si>
  <si>
    <t>Resultado</t>
  </si>
  <si>
    <t>Codigo</t>
  </si>
  <si>
    <t>Riesgo Residual</t>
  </si>
  <si>
    <t>Objetivo (Caracterización)</t>
  </si>
  <si>
    <t xml:space="preserve">II. ESTADISTICAS DE RIESGOS </t>
  </si>
  <si>
    <t>III. PARAMETRIZACIONES</t>
  </si>
  <si>
    <t>Clase de Objetivo</t>
  </si>
  <si>
    <t>XXII. RESPUESTA A LOS RIESGOS</t>
  </si>
  <si>
    <t>Aceptados</t>
  </si>
  <si>
    <t>Evitados</t>
  </si>
  <si>
    <t>Transferidos</t>
  </si>
  <si>
    <t>Reducidos</t>
  </si>
  <si>
    <t>RESPUESTA A LOS RIESGOS</t>
  </si>
  <si>
    <t>Totales</t>
  </si>
  <si>
    <t>Clase</t>
  </si>
  <si>
    <t>Cantidad</t>
  </si>
  <si>
    <t>%</t>
  </si>
  <si>
    <t>MAPA DE RIESGO INHERENTE</t>
  </si>
  <si>
    <t>MAPA DE RIESGO RESIDUAL</t>
  </si>
  <si>
    <t xml:space="preserve">EVALUACION DE LOS RIESGOS INHERENTES </t>
  </si>
  <si>
    <t>EVALUACION DE LOS RIESGOS RESIDUALES</t>
  </si>
  <si>
    <t>CONTROLES</t>
  </si>
  <si>
    <t>I. TIPO DE CONTROLES</t>
  </si>
  <si>
    <t>II. NATURALEZA DEL CONTROL</t>
  </si>
  <si>
    <t>III. DOCUMENTACION DEL CONTROL</t>
  </si>
  <si>
    <t>Residual Prob</t>
  </si>
  <si>
    <t>Residual Impact</t>
  </si>
  <si>
    <t>Prob</t>
  </si>
  <si>
    <t>Calif. Riesg</t>
  </si>
  <si>
    <t>Riesgo</t>
  </si>
  <si>
    <t>XXV. Codigos Riesgo / Control</t>
  </si>
  <si>
    <t>Control</t>
  </si>
  <si>
    <t>Riesgo #</t>
  </si>
  <si>
    <t>Ctrl #</t>
  </si>
  <si>
    <t>Evidencia que Compone el control</t>
  </si>
  <si>
    <t>Respuesta / Tratamiento a los riesgos</t>
  </si>
  <si>
    <t>Aceptar</t>
  </si>
  <si>
    <t>Evitar</t>
  </si>
  <si>
    <t>Transferir</t>
  </si>
  <si>
    <t>Reducir</t>
  </si>
  <si>
    <t>Calificación Inherente Impacto</t>
  </si>
  <si>
    <t>Solidez</t>
  </si>
  <si>
    <t>Im</t>
  </si>
  <si>
    <t>Pr</t>
  </si>
  <si>
    <t>Imp</t>
  </si>
  <si>
    <t>Disminución del Impacto</t>
  </si>
  <si>
    <t>Concatenar</t>
  </si>
  <si>
    <t>Riesgo Inherente</t>
  </si>
  <si>
    <t>No Hay Control</t>
  </si>
  <si>
    <t>Referencia Documental</t>
  </si>
  <si>
    <t>.</t>
  </si>
  <si>
    <t>TIPOLOGIA</t>
  </si>
  <si>
    <t>Factor de Riesgo</t>
  </si>
  <si>
    <t>I. FACTORES DE RIESGOS</t>
  </si>
  <si>
    <t>Cal Tipo Ctrl</t>
  </si>
  <si>
    <t>Cal Natur.</t>
  </si>
  <si>
    <t>Cal Docum.</t>
  </si>
  <si>
    <t>Cal Frec. Ctrl Func</t>
  </si>
  <si>
    <t>Cal. Evid</t>
  </si>
  <si>
    <t>Calif Total</t>
  </si>
  <si>
    <t># de veces el riesgo</t>
  </si>
  <si>
    <t>Total</t>
  </si>
  <si>
    <t>CALIFICACION INHERENTE Y RESIDUAL</t>
  </si>
  <si>
    <t>Valor</t>
  </si>
  <si>
    <t>% Fuerte</t>
  </si>
  <si>
    <t>% Moderado</t>
  </si>
  <si>
    <t>% Debil</t>
  </si>
  <si>
    <t>Total Inherente</t>
  </si>
  <si>
    <t>Total Residual</t>
  </si>
  <si>
    <t xml:space="preserve">              Solidez del Conjunto de Controles</t>
  </si>
  <si>
    <t>NUEVO RESIDUAL</t>
  </si>
  <si>
    <t>Solidez del Conjunto de los Controles</t>
  </si>
  <si>
    <t>Desplazamiento de la Probabilidad</t>
  </si>
  <si>
    <t>Desplazamiento del Impacto</t>
  </si>
  <si>
    <t>CODIGO RESIDUAL</t>
  </si>
  <si>
    <t>NUEVA: COD RESIDUAL</t>
  </si>
  <si>
    <t>Calificación Inherente Probabilidad</t>
  </si>
  <si>
    <t>CALIF. DEFINITIVA IMPACTO</t>
  </si>
  <si>
    <t>CALIF. DEFINITIVAPROBABILIDAD</t>
  </si>
  <si>
    <t>Total Inherente para grafico</t>
  </si>
  <si>
    <t>Total Residual para grafico</t>
  </si>
  <si>
    <t>Soporte Calificación Impacto</t>
  </si>
  <si>
    <t>Dirección / Oficina</t>
  </si>
  <si>
    <t>Proceso / Subproceso</t>
  </si>
  <si>
    <t>Persona a Cargo del Proceso.</t>
  </si>
  <si>
    <t>Persona a cargo del Subproceso</t>
  </si>
  <si>
    <t>Afectación del Impacto</t>
  </si>
  <si>
    <t>Servicio al Cliente / Proceso.</t>
  </si>
  <si>
    <t>Reputacional / Imagen</t>
  </si>
  <si>
    <t>Personas</t>
  </si>
  <si>
    <t xml:space="preserve"> </t>
  </si>
  <si>
    <t>Matriz Riesgos y Controles - Control de Versiones</t>
  </si>
  <si>
    <t>Numero de Versión:</t>
  </si>
  <si>
    <t>Preparado por:</t>
  </si>
  <si>
    <t>Fecha:</t>
  </si>
  <si>
    <t>Revisado por:</t>
  </si>
  <si>
    <t>Historia de Cambios</t>
  </si>
  <si>
    <r>
      <t xml:space="preserve">Versión No.
</t>
    </r>
    <r>
      <rPr>
        <sz val="9"/>
        <color theme="0"/>
        <rFont val="Arial"/>
        <family val="2"/>
      </rPr>
      <t>(Número Consecutivo)</t>
    </r>
  </si>
  <si>
    <r>
      <t xml:space="preserve">Fecha
</t>
    </r>
    <r>
      <rPr>
        <sz val="9"/>
        <color theme="0"/>
        <rFont val="Arial"/>
        <family val="2"/>
      </rPr>
      <t>(DD-MMM-AA)</t>
    </r>
  </si>
  <si>
    <t>Tipo de Cambio</t>
  </si>
  <si>
    <t>Referencia Control / Riesgo.</t>
  </si>
  <si>
    <t>Razones del Cambio</t>
  </si>
  <si>
    <t>Reportado por</t>
  </si>
  <si>
    <t xml:space="preserve">Mayor </t>
  </si>
  <si>
    <t xml:space="preserve">Menor </t>
  </si>
  <si>
    <t>Clasificación del Control</t>
  </si>
  <si>
    <t>Control Antifraude</t>
  </si>
  <si>
    <t>Control para prevenir lavado de activos</t>
  </si>
  <si>
    <t>Control de Gestión</t>
  </si>
  <si>
    <t>Control HS</t>
  </si>
  <si>
    <t>Control SOX</t>
  </si>
  <si>
    <t>ASERCIONES</t>
  </si>
  <si>
    <t>I</t>
  </si>
  <si>
    <t>E/O</t>
  </si>
  <si>
    <t>D&amp;O</t>
  </si>
  <si>
    <t>V/A</t>
  </si>
  <si>
    <t>P/R</t>
  </si>
  <si>
    <t>Aplicación donde se ejecuta el Control</t>
  </si>
  <si>
    <t>ASEVERACION</t>
  </si>
  <si>
    <t>X</t>
  </si>
  <si>
    <t>Probable</t>
  </si>
  <si>
    <t>Posible</t>
  </si>
  <si>
    <t>Nulo</t>
  </si>
  <si>
    <t>III. IMPACTO</t>
  </si>
  <si>
    <t>IV. PROBABILIDAD</t>
  </si>
  <si>
    <t>NO USAR</t>
  </si>
  <si>
    <t>Disminuyen Probabilidad</t>
  </si>
  <si>
    <t>Disminuyen  Impacto</t>
  </si>
  <si>
    <t>NUEVA Disminución de la Impacto</t>
  </si>
  <si>
    <t>NUEVA Disminución del Probabilidad</t>
  </si>
  <si>
    <t>LISTADO POR CONTROL:</t>
  </si>
  <si>
    <t>INI</t>
  </si>
  <si>
    <t>GOC</t>
  </si>
  <si>
    <t>EIA</t>
  </si>
  <si>
    <t>TCM</t>
  </si>
  <si>
    <t>AAR</t>
  </si>
  <si>
    <t>RRO</t>
  </si>
  <si>
    <t>TEF</t>
  </si>
  <si>
    <t>SPN</t>
  </si>
  <si>
    <t>EOI</t>
  </si>
  <si>
    <t>I. CADENA DE VALOR</t>
  </si>
  <si>
    <t>CONTROL HS</t>
  </si>
  <si>
    <t>Riesgo Alto</t>
  </si>
  <si>
    <t>Riesgo Bajo</t>
  </si>
  <si>
    <t>Disminuye la Probabilidad</t>
  </si>
  <si>
    <t>Disminuye el Impacto</t>
  </si>
  <si>
    <t>Muy alto</t>
  </si>
  <si>
    <t>Medio</t>
  </si>
  <si>
    <t>RC</t>
  </si>
  <si>
    <t>RLAFT</t>
  </si>
  <si>
    <t>RF</t>
  </si>
  <si>
    <t>LINEA OPERATIVA</t>
  </si>
  <si>
    <t>RPM</t>
  </si>
  <si>
    <t>AI</t>
  </si>
  <si>
    <t>Ejecución y admon de procesos</t>
  </si>
  <si>
    <t>Crítico</t>
  </si>
  <si>
    <t>Importante</t>
  </si>
  <si>
    <t xml:space="preserve">Inferior </t>
  </si>
  <si>
    <t>• Seguridad de la información: No afecta la oportunidad de la información.</t>
  </si>
  <si>
    <t>Se espera la ocurrencia del evento en más del 20% de los casos</t>
  </si>
  <si>
    <t>Critico</t>
  </si>
  <si>
    <t>Improbable</t>
  </si>
  <si>
    <t>Raro</t>
  </si>
  <si>
    <t>Casi cierto</t>
  </si>
  <si>
    <t>Casi Cierto</t>
  </si>
  <si>
    <t>Frecuente. Se espera que el evento pueda presentarse 1 vez cada trimestre</t>
  </si>
  <si>
    <t>El evento puede ocurrir entre el 15 y el 20% de los casos</t>
  </si>
  <si>
    <t>Posible. Se espera que el evento pueda presentarse 1 vez cada semestre</t>
  </si>
  <si>
    <t>El evento puede ocurrir entre el 10 y 14.99% de los casos</t>
  </si>
  <si>
    <t>Ocasional. Se espera que el evento pueda presentarse 1 vez en el año</t>
  </si>
  <si>
    <t>El evento puede ocurrir entre el 3 y el 9.99% de los casos</t>
  </si>
  <si>
    <t xml:space="preserve">Excepcional. El evento se ha presentado 1 vez en los últimos años </t>
  </si>
  <si>
    <t>El evento puede ocurrir en menos del 3% de los casos</t>
  </si>
  <si>
    <t>Insuficientes</t>
  </si>
  <si>
    <t>No Adecuadas</t>
  </si>
  <si>
    <t>Correctivo</t>
  </si>
  <si>
    <t>EVIDENCIA QUE COMPONE EL CONTROL</t>
  </si>
  <si>
    <t>Completa</t>
  </si>
  <si>
    <t>Incompleta</t>
  </si>
  <si>
    <t>No existe</t>
  </si>
  <si>
    <t>adveg2012</t>
  </si>
  <si>
    <t>Riesgo de Corrupción</t>
  </si>
  <si>
    <t>Detalle del Riesgo</t>
  </si>
  <si>
    <t>Probabilidad del Riesgo:</t>
  </si>
  <si>
    <t>Impacto del Riesgo</t>
  </si>
  <si>
    <t>1 ¿Afectar al grupo de funcionarios del proceso?</t>
  </si>
  <si>
    <t>2 ¿Afectar el cumplimiento de metas y objetivos de la dependencia?</t>
  </si>
  <si>
    <t>3 ¿Afectar el cumplimiento de misión de la Entidad?</t>
  </si>
  <si>
    <t>4 ¿Afectar el cumplimiento de la misión del sector al que pertenece la Entidad?</t>
  </si>
  <si>
    <t>5 ¿Generar pérdida de confianza de la Entidad, afectando su reputación?</t>
  </si>
  <si>
    <t>6 ¿Generar pérdida de recursos económicos?</t>
  </si>
  <si>
    <t>7 ¿Afectar la generación de los productos o la prestación de servicios?</t>
  </si>
  <si>
    <t>8 ¿Dar lugar al detrimento de calidad de vida de la comunidad por la pérdida
del bien o servicios o los recursos públicos?</t>
  </si>
  <si>
    <t>9 ¿Generar pérdida de información de la Entidad?</t>
  </si>
  <si>
    <t>10 ¿Generar intervención de los órganos de control, de la Fiscalía, u otro ente?</t>
  </si>
  <si>
    <t>11 ¿Dar lugar a procesos sancionatorios?</t>
  </si>
  <si>
    <t>12 ¿Dar lugar a procesos disciplinarios?</t>
  </si>
  <si>
    <t>13 ¿Dar lugar a procesos fiscales?</t>
  </si>
  <si>
    <t>14 ¿Dar lugar a procesos penales?</t>
  </si>
  <si>
    <t>15 ¿Generar pérdida de credibilidad del sector?</t>
  </si>
  <si>
    <t>16 ¿Ocasionar lesiones físicas o pérdida de vidas humanas?</t>
  </si>
  <si>
    <t>17 ¿Afectar la imagen regional?</t>
  </si>
  <si>
    <t>18 ¿Afectar la imagen nacional?</t>
  </si>
  <si>
    <t>Riesgo Extremo</t>
  </si>
  <si>
    <t>Riesgo Moderado</t>
  </si>
  <si>
    <t xml:space="preserve">Soporte Calificación Probabilidad </t>
  </si>
  <si>
    <t>Inferior</t>
  </si>
  <si>
    <t>BEPS</t>
  </si>
  <si>
    <t>III. PROBABILIDAD RIESGO DE CORRUPCION</t>
  </si>
  <si>
    <t>Casi Seguro - Se ha presentado mas de una vez al Año.</t>
  </si>
  <si>
    <t>Probable - Se presento una vez en el Ultimo Año</t>
  </si>
  <si>
    <t>Posible - Se presento una vez en los ultimos 2 años.</t>
  </si>
  <si>
    <t># de preguntas afirmativas</t>
  </si>
  <si>
    <t># de preguntas negativas</t>
  </si>
  <si>
    <t># de preguntas sin responder</t>
  </si>
  <si>
    <t>Total preguntas</t>
  </si>
  <si>
    <t>Formato para determinar el   Impacto:</t>
  </si>
  <si>
    <t>Seleccione el riesgo que desea analizar (Utilice una columna para cada riesgo) ---&gt;
COPIE CUANTOS COLUMNAS NECESITE</t>
  </si>
  <si>
    <t>Acción y Omisión</t>
  </si>
  <si>
    <t>Uso del Poder</t>
  </si>
  <si>
    <t>Desviar la gestión de lo público</t>
  </si>
  <si>
    <t>Beneficio particular</t>
  </si>
  <si>
    <t>Actividades que compone el control</t>
  </si>
  <si>
    <t>CLASIFICACION DEL EVENTO</t>
  </si>
  <si>
    <t>Infraestructura</t>
  </si>
  <si>
    <t xml:space="preserve">Fraude Interno </t>
  </si>
  <si>
    <t>Fraude Externo</t>
  </si>
  <si>
    <t>Relaciones Laborales</t>
  </si>
  <si>
    <t>Daños a Activos Fisicos</t>
  </si>
  <si>
    <t>Fallas Tecnologicas</t>
  </si>
  <si>
    <t>Rara Vez - Se presento una vez en los Ultimos 5 Años.</t>
  </si>
  <si>
    <t>Improbable - No se ha presentado en los Últimos 5 Años.</t>
  </si>
  <si>
    <t>• Legal: Sanciones económicas por incumplimiento de las normas establecidas por los entes reguladores. Apertura de procesos sancionatorios, disciplinarios o fiscales.</t>
  </si>
  <si>
    <t>Ver soporte de calificación de riesgo de corrupción.</t>
  </si>
  <si>
    <t>Impacto Legal</t>
  </si>
  <si>
    <t>Impacto Seguridad de la Información</t>
  </si>
  <si>
    <t>Impacto Continuidad de Negocio</t>
  </si>
  <si>
    <t>Impacto Reputacional</t>
  </si>
  <si>
    <t>Por demanda</t>
  </si>
  <si>
    <t>Plan de Acción frente al diseño del control</t>
  </si>
  <si>
    <t>Actividades del Control Susceptibles a Seguimiento</t>
  </si>
  <si>
    <t>Inferior  - • Seguridad de la información: No afecta la oportunidad de la información.</t>
  </si>
  <si>
    <t>Descripción del Control Asociado a la Causa o Falla
Quien lo Hace / Periodicidad / Que Hace / Como lo Hace / Que pasa con las Excepciones y Evidencia.</t>
  </si>
  <si>
    <t>• Legal: Intervención por parte de los entes reguladores por incumplimientos legales y/o contractuales</t>
  </si>
  <si>
    <t>• Legal: Llamados de atención o requerimientos escritos realizados por los entes reguladores por desviaciones al cumplimiento de normas legales.</t>
  </si>
  <si>
    <t>• Legal: Comentarios verbales de las autoridades respectivas</t>
  </si>
  <si>
    <t>• Legal: No genera sanciones o requerimientos por los entes de control</t>
  </si>
  <si>
    <t>• Reputacional:Imagen negativa en el mercado por mal servicio, practicas inseguras y/o irregulares. Mala reputación generalizada debido a comentarios adversos ampliamente difundidos a través de medios masivos de comunicación.</t>
  </si>
  <si>
    <t>• Reputacional: Imagen negativa generalizada a través de las redes sociales a consecuencia de las ineficiencias operativas en los servicios, atención ineficaz o inoportuna.</t>
  </si>
  <si>
    <t>• Reputacional: Imagen negativa en medios locales a consecuencia de las ineficiencias operativas en los servicios, atención ineficaz o inoportuna.</t>
  </si>
  <si>
    <t>• Reputacional: No afecta la imagen de la entidad con los clientes o grupos de interés</t>
  </si>
  <si>
    <t>• Seguridad de la Información: Pérdida de información crítica propia o de terceros que no se pueda recuperar / o utilización indebida de información sensible de los Clientes.</t>
  </si>
  <si>
    <t>• Seguridad de la Información: Pérdida de información crítica de la CIAC o de terceros que no se pueda recuperar fácilmente, ocasionando retrasos en las labores de las áreas, respuesta a los entes reguladores y a los clientes</t>
  </si>
  <si>
    <t>• Seguridad de la Información: Falta de disponibilidad de la información, ocasionando retrasos en las labores de las áreas y/o en la respuesta a los clientes</t>
  </si>
  <si>
    <t>• Seguridad de la información: No afecta la oportunidad de la información de manera significativa, no altera el funcionamiento de las áreas receptoras y procesadoras de información.</t>
  </si>
  <si>
    <t>Seguridad Industrial: Incapacidad de 3 días o menor o no genera incapacidad</t>
  </si>
  <si>
    <t>Ambiental: No hay alteración de las condiciones iniciales del medio.</t>
  </si>
  <si>
    <t>Ambiental: Alteración casi imperceptible de las condiciones iníciales en el medio en donde sucedió el evento</t>
  </si>
  <si>
    <t>Seguridad Industrial: Incapacidad mayor a 3 días y menor de 1 mes</t>
  </si>
  <si>
    <t>Ambiental: Los daños ocasionados sobre el medio son leves. Alteración escasa de las condiciones iníciales del medio.</t>
  </si>
  <si>
    <t>Seguridad Industrial: Incapacidad mayor de 1 mes y hasta por 3 meses</t>
  </si>
  <si>
    <t>Ambiental: Los daños ocasionados sobre el medio son graves y requiere implementación de obras de recuperación. Alteración significativa de las condiciones iníciales del medio</t>
  </si>
  <si>
    <t>Seguridad Industrial: Pérdida de vidas humanas, incapacidad total o parcial o Incapacidad de más de 6 meses</t>
  </si>
  <si>
    <t>Ambiental: Daño causado sobre el medio es irrecuperable. Ocurren pérdidas materiales graves (destrucción de construcciones e infraestructura) afectando el desarrollo normal de las actividades de los elementos amenazados</t>
  </si>
  <si>
    <t>Impacto Clientes</t>
  </si>
  <si>
    <t>Inferior  - • Reputacional: No afecta la imagen de la entidad con los clientes o grupos de interés</t>
  </si>
  <si>
    <t>Recurrente. Se espera que el evento pueda ocurrir con cierta periodicidad -   1 vez cada mes</t>
  </si>
  <si>
    <t>• Clientes: Incremento de más del 40% del número de reclamos formulados por los clientes</t>
  </si>
  <si>
    <t>• Clientes: Incremento entre el 21% y el 30% del número de reclamos formulados por los Clientes.</t>
  </si>
  <si>
    <t>• Clientes: Incremento entre el 10% y el 20% del número de reclamos formulados por los Clientes.</t>
  </si>
  <si>
    <t>• Clientes:No incrementa significativamente el número de reclamos formulados por los Clientes</t>
  </si>
  <si>
    <t>• Continuidad: Interrupción de las operaciones por más de 72 horas continuas.</t>
  </si>
  <si>
    <t xml:space="preserve">• Continuidad: Interrupción de las operaciones entre 48  y 72 horas continuas.  </t>
  </si>
  <si>
    <t>• Continuidad: Interrupción de las operaciones entre 24  y 47 horas continuas</t>
  </si>
  <si>
    <t>• Continuidad: Interrupción de las operaciones menor a 24 horas continuas</t>
  </si>
  <si>
    <t>• Continuidad: No genera Interrupción de las operaciones</t>
  </si>
  <si>
    <t xml:space="preserve">Seguridad Industrial: Incapacidad mayor a 3 meses y hasta por 6 meses. </t>
  </si>
  <si>
    <t>Proceso (Gerencial / Misional / Apoyo)</t>
  </si>
  <si>
    <t>Nombre del Proceso</t>
  </si>
  <si>
    <t>Inferior  - • Continuidad: No genera Interrupción de las operaciones</t>
  </si>
  <si>
    <t>Mayor  - • Legal: Sanciones económicas por incumplimiento de las normas establecidas por los entes reguladores. Apertura de procesos sancionatorios, disciplinarios o fiscales.</t>
  </si>
  <si>
    <t>Mayor  - • Seguridad de la Información: Pérdida de información crítica de la CIAC o de terceros que no se pueda recuperar fácilmente, ocasionando retrasos en las labores de las áreas, respuesta a los entes reguladores y a los clientes</t>
  </si>
  <si>
    <t>Menor  - • Reputacional: Información negativa que aparece sorpresivamente en la prensa o es colocada en internet</t>
  </si>
  <si>
    <t>Gerencial</t>
  </si>
  <si>
    <t>Seguimiento y Control</t>
  </si>
  <si>
    <t>Menor  - • Clientes: Incremento entre el 10% y el 20% del número de reclamos formulados por los Clientes.</t>
  </si>
  <si>
    <t>Importante - • Continuidad: Interrupción de las operaciones entre 24  y 47 horas continuas</t>
  </si>
  <si>
    <t>Importante - • Legal: Llamados de atención o requerimientos escritos realizados por los entes reguladores por desviaciones al cumplimiento de normas legales.</t>
  </si>
  <si>
    <t>Leonardo Gnecco</t>
  </si>
  <si>
    <t>Inclusión</t>
  </si>
  <si>
    <t>R3 / R4 / R8</t>
  </si>
  <si>
    <t>Zona franca</t>
  </si>
  <si>
    <t>Modificación</t>
  </si>
  <si>
    <t xml:space="preserve">se documento el control para la inspeccion con biosensor </t>
  </si>
  <si>
    <t>Seguridad</t>
  </si>
  <si>
    <t>Leonardo Medina</t>
  </si>
  <si>
    <t xml:space="preserve">R3 </t>
  </si>
  <si>
    <t>Seguridad Física</t>
  </si>
  <si>
    <t>Se agrego la causa de de infiltración o suplantación  al riesgo 3</t>
  </si>
  <si>
    <t xml:space="preserve">para inclución de  parámetros de BASC e ISO 28000 en los riesgos 3 y 4 y adicón del riesgo 8 </t>
  </si>
  <si>
    <t>C62</t>
  </si>
  <si>
    <t>C63</t>
  </si>
  <si>
    <t>C64</t>
  </si>
  <si>
    <t>C65</t>
  </si>
  <si>
    <t>C66</t>
  </si>
  <si>
    <t>C67</t>
  </si>
  <si>
    <t>C68</t>
  </si>
  <si>
    <t>C69</t>
  </si>
  <si>
    <t>C70</t>
  </si>
  <si>
    <t xml:space="preserve">R3 / R4  </t>
  </si>
  <si>
    <t>Se inlcuye en los controles 24 y 26 aspectos referentes a OEA</t>
  </si>
  <si>
    <t>Consultor OEA</t>
  </si>
  <si>
    <t>Karina Luquerna</t>
  </si>
  <si>
    <t>Revisado por</t>
  </si>
  <si>
    <t>Se modificó la redacción del Control 43 por solicitud del del área de Seguridad Física.</t>
  </si>
  <si>
    <t>Oscar Cuervo (Seguridad Física)</t>
  </si>
  <si>
    <t>Norma Castillo</t>
  </si>
  <si>
    <t>C 24-29-26</t>
  </si>
  <si>
    <t>se ajustaron controles por auditoria interna</t>
  </si>
  <si>
    <t>Alejandra Bernal Wesso</t>
  </si>
  <si>
    <t xml:space="preserve">Carmen Elena Aguilar </t>
  </si>
  <si>
    <t>R10
C69-C72</t>
  </si>
  <si>
    <t xml:space="preserve">Se incluye Riesgo 10 en virtud de los riesgos de auditoría de la norma ISO 19001, así mismo los controles mencionados para el riesgo mencionado </t>
  </si>
  <si>
    <t>Se ajustó la redacción, frecuencia y responsables de los controles mencionados</t>
  </si>
  <si>
    <t>C28-C31-C32-C33-C34-C35-C37-C39-C40-C62-C63-C64</t>
  </si>
  <si>
    <t>C78/R3-R4-R8
C79/R3</t>
  </si>
  <si>
    <t xml:space="preserve">Se incluyeron los controles en mención para los riesgos R3 ,R4 y R8 </t>
  </si>
  <si>
    <t>Plan de Seguridad Física</t>
  </si>
  <si>
    <t>R2.1</t>
  </si>
  <si>
    <t>R2.9</t>
  </si>
  <si>
    <t>C2.41</t>
  </si>
  <si>
    <t>C2.33</t>
  </si>
  <si>
    <t>C2.34</t>
  </si>
  <si>
    <t>C2.36</t>
  </si>
  <si>
    <t>C2.37</t>
  </si>
  <si>
    <t>C2.39</t>
  </si>
  <si>
    <t>C2.40</t>
  </si>
  <si>
    <t>C2.42</t>
  </si>
  <si>
    <t>C2.44</t>
  </si>
  <si>
    <t>C2.45</t>
  </si>
  <si>
    <t>C2.46</t>
  </si>
  <si>
    <t>C2.47</t>
  </si>
  <si>
    <t>C2.48</t>
  </si>
  <si>
    <t>C2.49</t>
  </si>
  <si>
    <t>C2.50</t>
  </si>
  <si>
    <t>C2.51</t>
  </si>
  <si>
    <t>C2.52</t>
  </si>
  <si>
    <t>C2.53</t>
  </si>
  <si>
    <t>C2.35</t>
  </si>
  <si>
    <t>C2.54</t>
  </si>
  <si>
    <t>C2.55</t>
  </si>
  <si>
    <t>C2.56</t>
  </si>
  <si>
    <t>C2.57</t>
  </si>
  <si>
    <t>C2.59</t>
  </si>
  <si>
    <t>C2.58</t>
  </si>
  <si>
    <t>C2.60</t>
  </si>
  <si>
    <t>C2.61</t>
  </si>
  <si>
    <t>C2.38</t>
  </si>
  <si>
    <t>C2.43</t>
  </si>
  <si>
    <t>Toda la matriz</t>
  </si>
  <si>
    <t>Ajuste en la codificación de los riesgos y sus controles
Inclusión de controles transversales 
Ajuste en los riesgos de corrupción y su valoración
Ajuste en la redacción de los controles de acuerdo a la nueva estructura de procesos y organigrama institucional</t>
  </si>
  <si>
    <t>Anngly Kairuz
Oscar Cuervo
T3. Catherine Peña</t>
  </si>
  <si>
    <t>RS</t>
  </si>
  <si>
    <t>Omar Andrés Montañez</t>
  </si>
  <si>
    <t>Tipología de Riesgo</t>
  </si>
  <si>
    <t>Inclusión de Riesgo de Soborno (RS) para tipificar los riesgos
Inclusión causa de suplantación e infitltración de personal el el riesgo 2.4</t>
  </si>
  <si>
    <t>C2.64</t>
  </si>
  <si>
    <t>Ángela Pinzón
Alejandra Bernal Wesso</t>
  </si>
  <si>
    <t>Inclusión del C2.64 para las situaciones que se puedan presentar de trabajos realizados por terceros contratados por el cliente en servicios bajo la custodia de CIAC</t>
  </si>
  <si>
    <t>C6.1.6.2-6.3-6.5-6.20-6.22-C7.11-C8.29</t>
  </si>
  <si>
    <t>Se realiza corrección a la calificación del riesgo inherente por error en la formulación, pasando de riesgo extremo a riesgo moderado</t>
  </si>
  <si>
    <t xml:space="preserve"> Ajustes en la redacción de los controles incluyendo  responsables y evidencias de los controles, así como la inclusión de los cambios del módulo de SAP en Gestión Humana</t>
  </si>
  <si>
    <t>C2.17, 2.18,2.40, 2.42,2.44,2.57,2.59,2.60,2.61</t>
  </si>
  <si>
    <t xml:space="preserve">Se modifica el diligenciamiento del formato de compromiso de uso de equipos de computo por el registro en la base de datos, así como la relación del formato de correspondencia externa. Se elimina " biostar" dado el cambio del sistema de seguridad física </t>
  </si>
  <si>
    <t>C2.59, C2.29</t>
  </si>
  <si>
    <t>Se actualiza el control C2.29  y el responsable con respecto al procedimientro de auditorias internas del SIGCA.
Se ajusta redacción el control C2.59 y el responsable</t>
  </si>
  <si>
    <t>Oscar Cuervo (Seguridad Física)
Omar Andrés Montañez</t>
  </si>
  <si>
    <t>C2.38,C2.46, C2.65</t>
  </si>
  <si>
    <t>Se incluye control asociado a la selección de la muestra de auditoría,  la solicitud de modificación en las fechas de los planes de acción y control de cambios del plan /programa de auditoría</t>
  </si>
  <si>
    <t>Eliminación</t>
  </si>
  <si>
    <t>Anngly Kairuz
Alejandra Bernal Wesso</t>
  </si>
  <si>
    <t>C2.9-C2.22-C2.52-C2.49</t>
  </si>
  <si>
    <t>C2.8-C.210-C4.11-C2.37-C2.47-C2.48-C2.64</t>
  </si>
  <si>
    <t xml:space="preserve">Ajuste en la redacción del control y periodicidad
</t>
  </si>
  <si>
    <t>Se eliminan controles al encontrar duplicidad en la información y coherencia frente a la causa identificada
C2.10 sustituye C2.9</t>
  </si>
  <si>
    <t>Norma Castillo
Anngly Kairuz</t>
  </si>
  <si>
    <t>Gilma Russi</t>
  </si>
  <si>
    <t>C2,31</t>
  </si>
  <si>
    <t>Se incluye en la descripción de la evidencia del control el sistema Isolución para el registro de los pleanes de acción</t>
  </si>
  <si>
    <t>Claudia Lorena Barragan</t>
  </si>
  <si>
    <t>Se limita la redacción del riesgo asociando su materialización a la ocurrencia de accidentes graves como lo señala la normatividad vigente</t>
  </si>
  <si>
    <t>C2.1-C2.3-C2.34-C2.4-C2.54</t>
  </si>
  <si>
    <t xml:space="preserve">Ajustes en la redacción de los controles </t>
  </si>
  <si>
    <t>Crítico - • Continuidad: Interrupción de las operaciones por más de 72 horas continuas.</t>
  </si>
  <si>
    <t>Importante - • Clientes: Incremento entre el 21% y el 30% del número de reclamos formulados por los Clientes.</t>
  </si>
  <si>
    <t>Talento Humano</t>
  </si>
  <si>
    <t>Usuarios, productos y prácticas</t>
  </si>
  <si>
    <t>Improbable - El evento puede ocurrir en menos del 3% de los casos</t>
  </si>
  <si>
    <t>Crítico - • Clientes: Incremento de más del 40% del número de reclamos formulados por los clientes</t>
  </si>
  <si>
    <t>Mayor  - • Reputacional: Imagen negativa generalizada a través de las redes sociales a consecuencia de las ineficiencias operativas en los servicios, atención ineficaz o inoportuna.</t>
  </si>
  <si>
    <t>Raro - Ocasional. Se espera que el evento pueda presentarse 1 vez en el año</t>
  </si>
  <si>
    <t>Importante - • Seguridad de la Información: Falta de disponibilidad de la información, ocasionando retrasos en las labores de las áreas y/o en la respuesta a los clientes</t>
  </si>
  <si>
    <t>Mayor  - • Clientes: Incremento entre el 31% y el 40% del número de reclamos formulados por los Clientes</t>
  </si>
  <si>
    <t>Crítico - • Legal: Intervención por parte de los entes reguladores por incumplimientos legales y/o contractuales</t>
  </si>
  <si>
    <t>Inferior  - • Clientes: No incrementa significativamente el número de reclamos formulados por los Clientes</t>
  </si>
  <si>
    <t>Plan Institucional de Capacitación</t>
  </si>
  <si>
    <t>Crítico - • Reputacional: Imagen negativa en el mercado por mal servicio, practicas inseguras y/o irregulares. Mala reputación generalizada debido a comentarios adversos ampliamente difundidos a través de medios masivos de comunicación.</t>
  </si>
  <si>
    <t>R4.2</t>
  </si>
  <si>
    <t>R4.3</t>
  </si>
  <si>
    <t>R5.1</t>
  </si>
  <si>
    <t>R5.2</t>
  </si>
  <si>
    <t>R5.3</t>
  </si>
  <si>
    <t>R5.4</t>
  </si>
  <si>
    <t>R5.5</t>
  </si>
  <si>
    <t>R5.6</t>
  </si>
  <si>
    <t>R5.7</t>
  </si>
  <si>
    <t>R5.8</t>
  </si>
  <si>
    <t>R5.9</t>
  </si>
  <si>
    <t>R5.10</t>
  </si>
  <si>
    <t>R5.11</t>
  </si>
  <si>
    <t>R5.12</t>
  </si>
  <si>
    <t>R6.1</t>
  </si>
  <si>
    <t>R6.2</t>
  </si>
  <si>
    <t>R6.3</t>
  </si>
  <si>
    <t>R6.4</t>
  </si>
  <si>
    <t>R6.5</t>
  </si>
  <si>
    <t>R6.6</t>
  </si>
  <si>
    <t>R6.7</t>
  </si>
  <si>
    <t>R6.8</t>
  </si>
  <si>
    <t>R6.9</t>
  </si>
  <si>
    <t>R6.10</t>
  </si>
  <si>
    <t>R6.11</t>
  </si>
  <si>
    <t>R6.12</t>
  </si>
  <si>
    <t>R6.13</t>
  </si>
  <si>
    <t>R7.1</t>
  </si>
  <si>
    <t>R7.2</t>
  </si>
  <si>
    <t>R7.3</t>
  </si>
  <si>
    <t>R7.4</t>
  </si>
  <si>
    <t>R7.5</t>
  </si>
  <si>
    <t>R7.6</t>
  </si>
  <si>
    <t>R8.1</t>
  </si>
  <si>
    <t>R8.2</t>
  </si>
  <si>
    <t>R8.3</t>
  </si>
  <si>
    <t>R8.4</t>
  </si>
  <si>
    <t>R8.5</t>
  </si>
  <si>
    <t>R8.6</t>
  </si>
  <si>
    <t>R8.7</t>
  </si>
  <si>
    <t>R9.1</t>
  </si>
  <si>
    <t>R9.2</t>
  </si>
  <si>
    <t>R9.3</t>
  </si>
  <si>
    <t>R9.4</t>
  </si>
  <si>
    <t>R9.5</t>
  </si>
  <si>
    <t>Apoyo</t>
  </si>
  <si>
    <t>Instructivo de gestión documental</t>
  </si>
  <si>
    <t xml:space="preserve">Salida no autorizada de documentación </t>
  </si>
  <si>
    <t>Recibir dádivas o beneficios a nombre propio o de terceros por la manipulación de la información financiera y contable  de la Corporación</t>
  </si>
  <si>
    <t>Alteración intencionada en el sistema de los datos relacionados con la cadena de pago.</t>
  </si>
  <si>
    <t>R5.13</t>
  </si>
  <si>
    <t>Pérdida de valores de los funcionarios que intervienen en el proceso de selección</t>
  </si>
  <si>
    <t>1. Administración de licencias y usuarios SAP (ERP, SUCESSFACTORS Y PAYROLL)</t>
  </si>
  <si>
    <t>Accesos a los servicios tecnológicos de personal que haya terminado relación contractual con la Corporación</t>
  </si>
  <si>
    <t>Incumplimiento de políticas y lineamientos para la gestión de acceso lógico en la CIAC</t>
  </si>
  <si>
    <t>1. Manual de Seguridad y Privacidad de la Información</t>
  </si>
  <si>
    <t xml:space="preserve">Componentes de la infraestructura tecnológica operando con configuraciones por defecto o no seguras </t>
  </si>
  <si>
    <t>Menor  - • Seguridad de la información: No afecta la oportunidad de la información de manera significativa, no altera el funcionamiento de las áreas receptoras y procesadoras de información.</t>
  </si>
  <si>
    <t>Procedimiento de inscripción, selección y registro de proveedores</t>
  </si>
  <si>
    <t>No efectuar seguimiento y monitoreo a la gestión de los proveedores</t>
  </si>
  <si>
    <t>Cuatrimestral</t>
  </si>
  <si>
    <t>Contrabando</t>
  </si>
  <si>
    <t>Causas, Fallas y/o Peligros</t>
  </si>
  <si>
    <t>No realizar seguimiento y monitoreo a las operaciones</t>
  </si>
  <si>
    <t xml:space="preserve">
Pérdida de valores de los funcionarios que intervienen en la gestión logística</t>
  </si>
  <si>
    <t xml:space="preserve">Vincular personal no confiable
</t>
  </si>
  <si>
    <t>Inclusión de cláusulas comerciales desfavorables para la CIAC o que obligan a servicios postventa no rentables</t>
  </si>
  <si>
    <t xml:space="preserve">Procedimiento Venta y Comercialización de Productos y Servicios de la CIAC S.A. </t>
  </si>
  <si>
    <t>Procedimiento venta y comercialización de bienes y servicios de la CIAC S.A</t>
  </si>
  <si>
    <t>Subestimación de costos y gastos asociados al producto o servicio ofrecido</t>
  </si>
  <si>
    <t>Riesgo de Corrupción - Ver soporte de calificación de riesgo de corrupción.</t>
  </si>
  <si>
    <t>Bienal</t>
  </si>
  <si>
    <t xml:space="preserve">Posibilidad de pérdida económica y reputacional por queja, demanda o sanción de los grupos de valor y/o entes de control  por la recepción de dádivas en nombre propio o de terceros para favorecer la pérdida de confidencialidad de las aplicaciones soportadas por GTICS </t>
  </si>
  <si>
    <t>Pérdida de valores del personal de GTICs</t>
  </si>
  <si>
    <t>Tecnología</t>
  </si>
  <si>
    <t>Inadecuada asignación de accesos y permisos sobre los sistemas y recursos de información.</t>
  </si>
  <si>
    <t>Kaspersky, AD Manager</t>
  </si>
  <si>
    <t>Instructivo para el registro de clientes</t>
  </si>
  <si>
    <t>Disminución de la probabilidad</t>
  </si>
  <si>
    <t>Descripción Riesgo</t>
  </si>
  <si>
    <t>Impacto Económico</t>
  </si>
  <si>
    <t>Cal Así.</t>
  </si>
  <si>
    <t xml:space="preserve">Pérdida de valores del personal que interviene en el proceso comercial </t>
  </si>
  <si>
    <t>No realizar estudio previo del asociado de negocio</t>
  </si>
  <si>
    <t>No realizar seguimiento y monitoreo a la información de los clientes</t>
  </si>
  <si>
    <t xml:space="preserve">• Económica: Pérdida superior a 550 SMLMV </t>
  </si>
  <si>
    <t>• Clientes: Incremento entre el 31% y el 40% del número de reclamos formulados por los Clientes</t>
  </si>
  <si>
    <t xml:space="preserve">• Económica: Pérdida entre 450 - 550 SMLMV </t>
  </si>
  <si>
    <t xml:space="preserve">• Económica: Pérdida entre 250 - 400 SMLMV </t>
  </si>
  <si>
    <t xml:space="preserve">• Económico: Pérdida entre 100 - 250 SMLMV </t>
  </si>
  <si>
    <t>• Reputacional: Información negativa que aparece sorpresivamente en la prensa o es publicada en internet</t>
  </si>
  <si>
    <t>• Económico: Pérdidas inferiores o igual a 100 SLMLV</t>
  </si>
  <si>
    <t>Inferior  - • Económico: Pérdidas inferiores o igual a 100 SLMLV</t>
  </si>
  <si>
    <t xml:space="preserve">Crítico - • Económica: Pérdida superior a 550 SMLMV </t>
  </si>
  <si>
    <t xml:space="preserve">Mayor  - • Económica: Pérdida entre 450 - 550 SMLMV </t>
  </si>
  <si>
    <t xml:space="preserve">Menor  - • Económico: Pérdida entre 100 - 250 SMLMV </t>
  </si>
  <si>
    <t>Fallas en la seguridad y confidencialidad de las aplicaciones que soportan las operaciones financieras</t>
  </si>
  <si>
    <t xml:space="preserve"> Definida por el control</t>
  </si>
  <si>
    <t>Código</t>
  </si>
  <si>
    <t>Descripción riesgo</t>
  </si>
  <si>
    <t>Descripción del riesgo</t>
  </si>
  <si>
    <t>Tipología del riesgo</t>
  </si>
  <si>
    <t>RC1</t>
  </si>
  <si>
    <t>RC2</t>
  </si>
  <si>
    <t>RC3</t>
  </si>
  <si>
    <t>RC4</t>
  </si>
  <si>
    <t>RC5</t>
  </si>
  <si>
    <t>RC6</t>
  </si>
  <si>
    <t>RC7</t>
  </si>
  <si>
    <t>RC8</t>
  </si>
  <si>
    <t>RC9</t>
  </si>
  <si>
    <t>RC10</t>
  </si>
  <si>
    <t>RC11</t>
  </si>
  <si>
    <t>RC12</t>
  </si>
  <si>
    <t>RC13</t>
  </si>
  <si>
    <t>RC14</t>
  </si>
  <si>
    <t>RC15</t>
  </si>
  <si>
    <t>RC16</t>
  </si>
  <si>
    <t>RC17</t>
  </si>
  <si>
    <t>RC18</t>
  </si>
  <si>
    <t>RC19</t>
  </si>
  <si>
    <t>RIESGOS IDENTIFICADOS  DE CORRUPCIÓN</t>
  </si>
  <si>
    <t>Estrategia</t>
  </si>
  <si>
    <t>Financieros</t>
  </si>
  <si>
    <t>Políticos y legales</t>
  </si>
  <si>
    <t>Económicos y financieros</t>
  </si>
  <si>
    <t>Sociales y culturales</t>
  </si>
  <si>
    <t>Ambientales</t>
  </si>
  <si>
    <t>Tecnológicos</t>
  </si>
  <si>
    <t>Procedimientos asociados</t>
  </si>
  <si>
    <t>Transversalidad</t>
  </si>
  <si>
    <t>Comunicación</t>
  </si>
  <si>
    <t>Diseño del proceso</t>
  </si>
  <si>
    <t>Interacción con otros procesos</t>
  </si>
  <si>
    <t>Ausencia de monitoreo y seguimiento de las operaciones</t>
  </si>
  <si>
    <t>AMENAZAS</t>
  </si>
  <si>
    <t>Controles para cada riesgo</t>
  </si>
  <si>
    <t>Monitoreo de asistencia y participación, mediante los registros en la plataforma LMS, listas físicas y virtuales permitiendo detectar si todo los funcionarios han participado en las capacitaciones programadas, permitiendo una evaluación de efectividad al revisar el impacto de las capacitaciones mediante cuestionarios y análisis de conductas posteriores para identificar áreas donde los valores y principios no se están interiorizando adecuadamente e identificando riesgos recurrentes al analizar patrones en las áreas de mayor vulnerabilidad a hechos ilícitos ayudando a detectar fallas sistémicas o falta de comprensión en los funcionarios.</t>
  </si>
  <si>
    <t>Si las capacitaciones no están logrando prevenir ciertos riesgos como corrupción, soborno o fraude, narcóticos, lavado de activos, financiación al terrorismo, entre otros, revisar, ajustar y mejorar el contenido de os programas para que sean más específicos y efectivos, así como capacitaciones adicionales, en caso de identificar deficiencias en ciertas áreas o entre determinados grupos programando sesiones específicas y complementarias. Establecer protocolos inmediatos para corregir cualquier caso  de gestión de incidentes, identificado hechos ilícitos y reforzar las capacitaciones donde sea necesario.</t>
  </si>
  <si>
    <t>Programación constante de capacitaciones, garantizando un cronograma regular de sensibilizaciones para mantener el enfoque preventivo y actualizar a los funcionarios frente a nuevas amenazas o cambios legales, promoviendo  una cultura ética, reforzando los valores corporativos a través de campañas internas y actividades complementarias que fomenten el compromiso con el Código de Ética e Integridad, el Programa de Transparencia y Ética Empresarial,  SARLAFT y el de Operador Económico Autorizado. Automatización del seguimiento, al incorporar herramientas digitales que permitan controlar el cumplimiento de las capacitaciones y evaluar su impacto en tiempo real.</t>
  </si>
  <si>
    <t>El proceso de calificación y evaluación en cada etapa (pruebas psicotécnicas, de conocimiento, entrevistas) actúa como un mecanismo para identificar si un candidato no cumple con los estándares mínimos requeridos. La detección de resultados por debajo de la mínima calificación establecida permite frenar el proceso de continuidad del candidato en etapas tempranas.</t>
  </si>
  <si>
    <t>Si en alguna etapa se encuentran deficiencias en el proceso o en la evaluación, se pueden realizar ajustes (por ejemplo, reconsideración de criterios o actualización de metodologías de evaluación). La terminación del proceso de selección de un candidato que no alcanza la calificación mínima asegura que el equipo final cumpla con los estándares y las necesidades de la organización.</t>
  </si>
  <si>
    <t>La validación inicial del requerimiento de personal y de los perfiles (competencias, educación, experiencia, etc.) para asegurarse de que los candidatos cumplan con los requisitos necesarios desde el inicio. La realización de pruebas psicotécnicas, de conocimiento y entrevistas previene la selección de candidatos que no cumplan con los estándares establecidos. La visita domiciliaria (en caso de cargos críticos) asegura que se realice una verificación exhaustiva, minimizando riesgos antes de la contratación</t>
  </si>
  <si>
    <t>Realizar campañas de sensibilización y capacitaciones periódicas de cultura de ética, para que los funcionarios reconozcan y actúen proactivamente en posibles conflictos de intereses. tenendo procesos definidos y accesibles para garantizar que el formato de declaración y el procedimiento de evaluación sean claros y de fácil acceso, fomentando la transparencia. Revisar de forma periódica las declaraciones archivadas en las hojas de vida para detectar posibles omisiones o patrones que puedan representar un riesgo para la Corporación.</t>
  </si>
  <si>
    <t>Si se confirma un conflicto de intereses, se realizan análisis y resolución de acciones inmediatas para resolver la situación de manera que se garantice la imparcialidad y la ética. En caso de detectarse irregularidades, el Grupo de Talento Humano puede sugerir mediante comunicación, los ajustes necesarios y/o cambios en las funciones o responsabilidades del funcionario para corregir posibles impactos negativos; cuando se identifica un conflicto, se proporciona al funcionario una  retroalimentación de orientación sobre cómo abordar y resolver la situación conforme al código de ética.</t>
  </si>
  <si>
    <t>. Declaración formal del conflicto, mediante el diligenciamiento del formato de declaración de conflictos de intereses,  permitiendo detectar situaciones en las que un funcionario podría estar comprometido, evaluación por Talento Humano, el respectivo análisis realizado por este grupo actúando como un mecanismo para identificar posibles conflictos que requieren ser gestionados y la validación por Presidencia, en la  revisión final que asegura un control adicional para detectar y evaluar si la situación reportada efectivamente constituye un conflicto.</t>
  </si>
  <si>
    <t>Inspección minuciosa de los elementos y embalajes objeto de exportación para garantizar que estén libres de sustancias narcóticas, explosivos, armas, municiones, material de guerra o cualquier otro elemento ilícito o prohibido.
Uso de formatos de chequeo e inspección detallada del material y/o carga como evidencia del control.</t>
  </si>
  <si>
    <t>Procedimientos específicos aplicados en caso de identificar discrepancias durante la inspección, ajustándose al tipo de elemento identificado. Resolución inmediata de la discrepancia antes de permitir el envío del material o carga.</t>
  </si>
  <si>
    <t>Revisión sistemática de todos los elementos y embalajes antes de la exportación, garantizando el cumplimiento de las obligaciones legales establecidas. Conservación del registro del formato de chequeo e inspección como respaldo documental para futuras auditorías o referencias.</t>
  </si>
  <si>
    <t>Acceso No Autorizado: Si el encargado del archivo no sigue adecuadamente el control de llaves, puede haber un riesgo de acceso no autorizado a la documentación, lo que podría resultar en la pérdida o alteración de información sensible.
Falta de Registro de Accesos: Si no se lleva un registro adecuado de quién accede al archivo y cuándo, puede haber dificultades para rastrear cualquier incidente relacionado con la documentación.
Inexactitud en el Control de Llaves: Si el registro de control de llaves no se actualiza correctamente, puede haber confusiones sobre quién tiene acceso al archivo, lo que podría comprometer la seguridad de la documentación.</t>
  </si>
  <si>
    <t>Retrasos en la Recuperación de Documentos: Si el encargado del archivo no está disponible o no sigue los procedimientos adecuados, puede haber retrasos en la recuperación de documentos necesarios para la operación, afectando la eficiencia de la organización.
Falta de Acciones Correctivas ante Incidencias: Si se identifican problemas relacionados con el acceso o la custodia de la documentación y no se toman acciones correctivas, puede haber una repetición de los mismos problemas en el futuro.
Inadecuada Comunicación sobre Incidencias: Si no se comunica adecuadamente cualquier incidente relacionado con el acceso a la documentación, puede haber malentendidos que compliquen la resolución de problemas.</t>
  </si>
  <si>
    <t>Falta de Protocolo para la Custodia de Documentos: Si no se establece un protocolo claro para la custodia y acceso a la documentación, puede haber inconsistencias en la aplicación de los procedimientos, aumentando el riesgo de errores.
Insuficiente Capacitación del Personal: Si el encargado del archivo no está adecuadamente capacitado en los procedimientos de custodia y control de llaves, puede no realizar correctamente su trabajo, lo que podría comprometer la seguridad de la documentación.
Comunicación Deficiente sobre Responsabilidades: Si no hay una buena comunicación sobre las responsabilidades del encargado del archivo y otros colaboradores, puede haber confusiones que afecten la gestión de la documentación.</t>
  </si>
  <si>
    <t>Solicitudes No Autorizadas: Si el encargado del Archivo Central no verifica adecuadamente que la solicitud de préstamo sea efectuada por una persona autorizada (Jefe de Oficina, Coordinador de Grupo, Director o gestor del documento), puede haber un riesgo de que se presten documentos sin la debida autorización, lo que podría comprometer la integridad de la información.
Errores en el Diligenciamiento del Formato: Si el formato de control de préstamo de documentos no se diligencia correctamente, puede haber información incorrecta o incompleta, lo que dificultaría el seguimiento de los documentos prestados. Si el encargado no verifica adecuadamente que el documento devuelto coincida con el entregado, puede haber confusiones sobre el estado de los documentos y posibles pérdidas.</t>
  </si>
  <si>
    <t xml:space="preserve">Retrasos en la Devolución de Documentos: Si el encargado del Archivo Central no realiza un seguimiento adecuado a los documentos prestados, puede haber retrasos en la devolución, afectando la disponibilidad de información para otros usuarios.
Falta de Acciones ante Incidencias: Si se identifican problemas relacionados con el préstamo de documentos (como solicitudes no autorizadas o documentos no devueltos) y no se toman acciones correctivas, puede haber una repetición de los mismos problemas en el futuro.
Inadecuada Comunicación sobre Problemas: Si no se comunica adecuadamente cualquier incidente relacionado con el préstamo de documentos, puede haber malentendidos que compliquen la resolución de problemas.
</t>
  </si>
  <si>
    <t>Falta de Protocolo para el Préstamo de Documentos: Si no se establece un protocolo claro para la solicitud y préstamo de documentos, puede haber inconsistencias en la aplicación de los procedimientos, aumentando el riesgo de errores.
Insuficiente Capacitación del Personal: Si el encargado del Archivo Central no está adecuadamente capacitado en los procedimientos de préstamo y control de documentos, puede no realizar correctamente su trabajo, lo que podría comprometer la gestión de la documentación.
Comunicación Deficiente sobre Responsabilidades: Si no hay una buena comunicación sobre las responsabilidades del encargado del Archivo Central y otros colaboradores, puede haber confusiones que afecten la gestión del préstamo de documentos.</t>
  </si>
  <si>
    <t>La revisión por parte del personal del grupo SAP para asegurar que la información en el ticket y el Formato OJT esté completa permite detectar si falta algún dato crucial antes de otorgar el acceso.</t>
  </si>
  <si>
    <t>Si el personal del grupo SAP identifica que la información en el ticket o el Formato OJT está incompleta, la acción de solicitar la información faltante al solicitante o al líder funcional sería un control correctivo para asegurar que se cumplan los requisitos antes de la asignación de accesos.</t>
  </si>
  <si>
    <t>Requerir la autorización del líder funcional para la asignación de acceso y nuevas transacciones en SAP asegura que los permisos otorgados sean consistentes con las responsabilidades y necesidades del cargo del nuevo usuario. Esto previene accesos indebidos o innecesarios. La exigencia del Formato OJT con información específica (roles, datos de identificación, contacto, cargo, dependencia) asegura que se recopile la información necesaria para una correcta asignación de accesos y para la trazabilidad de los permisos; la comprobación de la disponibilidad de licencias por parte del grupo SAP antes de la asignación previene problemas de acceso por falta de licencias y asegura el cumplimiento de los términos de licenciamiento del ERP.</t>
  </si>
  <si>
    <t>Verificación del ingreso del colaborador con reportes de Talento Humano y SuccessFactors con la comparación de la solicitud de acceso con los reportes oficiales de ingreso de personal permite detectar solicitudes para personas que no han sido formalmente vinculadas a la Corporación.</t>
  </si>
  <si>
    <t>Si la verificación con los reportes de Talento Humano y SuccessFactors no confirma el ingreso del colaborador, la no asignación de los accesos actúa como una medida correctiva para evitar el acceso de personal no autorizado.</t>
  </si>
  <si>
    <t>Solicitud de acceso mediante ticket con autorización del coordinador o jefe, requeririendo la autorización del superior jerárquico antes de solicitar el acceso busca prevenir solicitudes no autorizadas o innecesarias de recursos tecnológicos. Asignación de acceso con el principio de mínimo privilegio necesario, otorgando solo los permisos estrictamente necesarios para las funciones del colaborador busca prevenir accesos indebidos a información o funcionalidades que no son requeridas para su trabajo, reduciendo el riesgo de uso indebido o errores.</t>
  </si>
  <si>
    <t>El Grupo de TIC's al recibir el ticket detecta la necesidad de inactivar los accesos del colaborador. La trazabilidad del ticket permite monitorear que se cumpla con la inactivación.</t>
  </si>
  <si>
    <t>Inactivación de usuarios y bloqueo de contraseñas por el Grupo de TIC’s, buscando con ésta acción corregir la situación de un ex-colaborador que aún podría tener acceso a los recursos tecnológicos de la Corporación, eliminando dicho acceso.
Respuesta al ticket para trazabilidad, confirmando la acción de inactivación en el ticket permite tener un registro de que la medida correctiva se ha implementado.</t>
  </si>
  <si>
    <t>Exigir que el colaborador genere un ticket detallando la terminación del contrato, con lo cual se  busca formalizar la solicitud de inactivación de accesos y asegurar que se inicie el proceso correspondiente por parte del Grupo de TIC's.
Condicionamiento de la firma del informe final a la evidencia del ticket:, genra el hecho de que las áreas que avalan el informe final de relación contractual no emitan su firma hasta que se evidencie el número del ticket de terminación de contrato actúa como una medida preventiva para asegurar que se inicie el proceso de revocación de accesos tecnológicos al momento de la finalización del vínculo laboral.</t>
  </si>
  <si>
    <t>El análisis mensual del reporte de roles y perfiles permite identificar novedades, como discrepancias o asignaciones incorrectas, actuando como un mecanismo de detección temprano. La comunicación del líder funcional al Grupo SAP (a través del correo enviado y el reporte) funciona como un medio para señalar las inconsistencias detectadas.</t>
  </si>
  <si>
    <t>El Grupo SAP realiza los ajustes necesarios en los roles y perfiles, con base en las observaciones del líder funcional, corrigiendo errores y garantizando una asignación adecuada.La actualización del sistema y el reporte posterior aseguran que los problemas detectados sean resueltos de forma efectiva.</t>
  </si>
  <si>
    <t>La validación mensual por parte del líder funcional SAP asegura que los roles y perfiles asignados sean coherentes con las funciones de cada usuario, evitando asignaciones incorrectas que podrían generar riesgos operativos o de seguridad. La existencia de un proceso formalizado de reporte y revisión previene irregularidades en la gestión de roles y perfiles.</t>
  </si>
  <si>
    <t>La identificación de incumplimientos de las políticas mediante mecanismos de monitoreo, auditoría o revisión permite detectar rápidamente eventos que comprometan la disponibilidad, integridad o confidencialidad de la información. El informe generado y enviado a la Alta Dirección por el Coordinador del Grupo TIC'S actúa como un instrumento clave para evidenciar los hallazgos e irregularidades detectadas.</t>
  </si>
  <si>
    <t>Las medidas correctivas implementadas tras informar a la Alta Dirección se llevan a cabo de acuerdo con los hallazgos y la gravedad del incumplimiento, garantizando que los problemas identificados se resuelvan y no vuelvan a ocurrir. La actualización de políticas o procedimientos internos y la capacitación del personal implicado también son acciones correctivas que pueden derivarse de este proceso.</t>
  </si>
  <si>
    <t>Las políticas y directrices de Seguridad y Privacidad de la Información establecidas por la CIAC funcionan como una medida preventiva, ya que definen los lineamientos claros para minimizar el riesgo de incidentes que comprometan la información.La supervisión continua y el cumplimiento de estas directrices por parte del personal aseguran que se sigan los estándares establecidos, ayudando a prevenir incumplimientos.</t>
  </si>
  <si>
    <t>La verificación mensual de los expedientes de los proveedores por parte del líder de seguimiento o su designado. Esto permite identificar cualquier incumplimiento o error en la documentación presentada.</t>
  </si>
  <si>
    <t>Cuando se detecta un incumplimiento o falta de documentación durante la verificación mensual, se toman medidas para corregir el problema, como solicitar documentos adicionales o actualizar los expedientes incompletos.</t>
  </si>
  <si>
    <t>Asegurarse de que los requisitos de documentación y estudio de seguridad estén definidos claramente antes de contratar a un proveedor, de modo que el proceso sea más efectivo desde el inicio.</t>
  </si>
  <si>
    <t>Las auditorías anuales realizadas por el profesional del SIGCA. Estas auditorías se enfocan en identificar cualquier incumplimiento o desviación de los estándares establecidos.</t>
  </si>
  <si>
    <t>La reprogramación de auditorías en caso de no poder ejecutarlas en el mes planificado. Esto asegura que, aunque haya limitaciones de recursos o tiempo, los proveedores críticos aún sean evaluados y los problemas se aborden.</t>
  </si>
  <si>
    <t>La planificación anual de auditorías enfocada en proveedores de alta criticidad para el Sistema de Gestión de Control y Seguridad (SGCS). Este enfoque proactivo minimiza riesgos al garantizar que los proveedores cumplan con los acuerdos de seguridad y requisitos reglamentarios.</t>
  </si>
  <si>
    <t>La validación aleatoria trimestral realizada por el Oficial de Cumplimiento y/o su suplente. Este control tiene como objetivo identificar incumplimientos o errores en la ejecución de los procedimientos y controles establecidos.</t>
  </si>
  <si>
    <t>El registro de no conformidades en el software, que permite tomar acciones correctivas frente a los incumplimientos detectados, como la mejora en los procesos o la actualización de procedimientos.</t>
  </si>
  <si>
    <t>La planificación inicial de procedimientos y controles de riesgos claros, definidos y documentados, para prevenir fallos desde el comienzo del proceso.</t>
  </si>
  <si>
    <t>La inspección previa realizada por el Profesional de Comercio Exterior, que permite detectar posibles inconsistencias en la mercancía o documentación antes de autorizar las operaciones.</t>
  </si>
  <si>
    <t>Acciones derivadas de la identificación de inconsistencias durante la inspección, como ajustes en la documentación, rectificación de errores, o en casos graves, el rechazo de las mercancías no conformes.</t>
  </si>
  <si>
    <t>Utilizar una lista de chequeo con los requisitos establecidos por tipo de operación antes de proceder, asegurando que las mercancías y documentos sean revisados adecuadamente desde el inicio.</t>
  </si>
  <si>
    <t>El seguimiento y reporte continuo del estado de la mercancía durante su transporte, lo que permite identificar cualquier anomalía o desviación en tiempo real.</t>
  </si>
  <si>
    <t>Las acciones tomadas ante cualquier irregularidad detectada en los registros de seguimiento (Tracking), como investigar el incidente y reforzar medidas de seguridad en el proceso de transporte.</t>
  </si>
  <si>
    <t>La instalación del sello de seguridad por parte del agente de carga. Este paso busca prevenir la vulneración o contaminación de las mercancías desde el inicio del transporte.</t>
  </si>
  <si>
    <t>La validación del reporte de vencimientos realizada por el profesional de Comercio Exterior para identificar posibles incumplimientos antes de que se conviertan en problemas mayores.</t>
  </si>
  <si>
    <t>La notificación al responsable y el registro del reingreso de bienes junto con la presentación del formulario correspondiente antes del plazo señalado, corrigiendo cualquier desviación detectada.</t>
  </si>
  <si>
    <t>El monitoreo constante del sistema PICIZ para generar reportes de vencimientos, lo cual ayuda a prever riesgos asociados a la pérdida de control sobre los bienes en salidas temporales.</t>
  </si>
  <si>
    <t xml:space="preserve">La revisión exhaustiva por el Director de la Vicepresidencia Comercial, la Vicepresidente Administrativa o el Presidente. Esta revisión permite identificar discrepancias o inconsistencias en la estructura de costos y la cotización antes de su aprobación final.
</t>
  </si>
  <si>
    <t>Las observaciones y solicitudes de cambios realizadas durante la revisión de la cotización. Estos ajustes permiten corregir cualquier irregularidad y garantizar que la cotización cumpla con los criterios establecidos antes de ser aprobada.</t>
  </si>
  <si>
    <t>La elaboración de la hoja de costos por parte del Ejecutivo Comercial con base en la información detallada en la hoja de ruta. Este control asegura que las cotizaciones sean fundamentadas de manera estructurada desde el principio, reduciendo el riesgo de errores.</t>
  </si>
  <si>
    <t>La identificación de observaciones o discrepancias durante la revisión del contrato por los responsables mencionados. Este control detecta posibles problemas o áreas de mejora antes de la firma del contrato.</t>
  </si>
  <si>
    <t>Las comunicaciones con el cliente a través de la Vicepresidencia Comercial para ajustar y concertar los términos del contrato en función de las observaciones detectadas. Esto garantiza que el contrato sea corregido y alineado con las necesidades de ambas partes antes de proceder.</t>
  </si>
  <si>
    <t>La revisión previa de la minuta del contrato por parte de diferentes actores clave, como el Director de la Vicepresidencia Financiera, el coordinador de costos, el asesor jurídico, el Director de la Vicepresidencia Comercial y la Gerencia Logística (si aplica). Esto previene errores y asegura que el contrato cumpla con los requerimientos legales, financieros y operativos desde el inicio.</t>
  </si>
  <si>
    <t>La validación de antecedentes en los portales descritos en el instructivo de registro de clientes, para identificar cualquier inconsistencia o novedad en la información del cliente.</t>
  </si>
  <si>
    <t>La remisión de novedades al Oficial de Cumplimiento, quien emite el concepto de continuidad en el proceso, tomando medidas necesarias para corregir o mitigar cualquier posible irregularidad.</t>
  </si>
  <si>
    <t>La solicitud previa de los documentos necesarios, según la clasificación del cliente, realizada por el asistente comercial. Este paso previene problemas al asegurarse de que toda la información requerida esté disponible desde el inicio.</t>
  </si>
  <si>
    <t>La validación de antecedentes que realiza el asistente comercial para cada cliente activo. Este control permite identificar novedades o irregularidades en la información del cliente.</t>
  </si>
  <si>
    <t>La remisión de novedades detectadas al Oficial de Cumplimiento, quien evalúa la situación y emite el concepto de continuidad o cualquier acción requerida para corregir la irregularidad identificada.</t>
  </si>
  <si>
    <t>La definición de una periodicidad para renovar la validación de antecedentes según el nivel de criticidad del cliente. Esto ayuda a prevenir riesgos asociados al incumplimiento o inadecuada selección de clientes activos.</t>
  </si>
  <si>
    <t>C1</t>
  </si>
  <si>
    <t>C2</t>
  </si>
  <si>
    <t>C3</t>
  </si>
  <si>
    <t>C4</t>
  </si>
  <si>
    <t>C6</t>
  </si>
  <si>
    <t>C7</t>
  </si>
  <si>
    <t>C8</t>
  </si>
  <si>
    <t>C10</t>
  </si>
  <si>
    <t>C11</t>
  </si>
  <si>
    <t>C12</t>
  </si>
  <si>
    <t>C13</t>
  </si>
  <si>
    <t>C14</t>
  </si>
  <si>
    <t>C15</t>
  </si>
  <si>
    <t>C16</t>
  </si>
  <si>
    <t>C17</t>
  </si>
  <si>
    <t>C18</t>
  </si>
  <si>
    <t>C19</t>
  </si>
  <si>
    <t>C20</t>
  </si>
  <si>
    <t>C21</t>
  </si>
  <si>
    <t>Grupo de TIC'S</t>
  </si>
  <si>
    <t>31 de Marzo de 2025</t>
  </si>
  <si>
    <t>Ricardo Morales Bernal</t>
  </si>
  <si>
    <t>07 de abril de 2025</t>
  </si>
  <si>
    <t xml:space="preserve">PARA ELIMINAR </t>
  </si>
  <si>
    <t>1. Procedimiento selección,  vinculación, induccion, evaluación, promoción  personal de planta.</t>
  </si>
  <si>
    <t>Vincular personal no confiable en las dependencias que tienen a su cargo ejecutar auditorías</t>
  </si>
  <si>
    <t>Falta de valores del personal auditor</t>
  </si>
  <si>
    <t>Gestión Administrativa / Gestión TIC's</t>
  </si>
  <si>
    <t>Gestión Financiera</t>
  </si>
  <si>
    <t>Pérdida de valores e integridad por parte de los funcionarios de  la Vicepresidencia Financiera</t>
  </si>
  <si>
    <t xml:space="preserve">Vincular personal no confiable en los procesos que administran y custodian la información </t>
  </si>
  <si>
    <t>Recepción de dádivas o beneficios a nombre propio o de terceros por realizar pagos o traslados dobles, por montos superiores, injustificados o sin soporte, cuentas ficticias y/o por fuera de los términos de negociación</t>
  </si>
  <si>
    <t>Pérdida de los principios y valores  del personal que soporta el proceso de pagos</t>
  </si>
  <si>
    <t>Recepción de dádivas o beneficios a nombre propio o de terceros por la vinculación y/o promoción de personal en la entidad sin cumplir con los  perfiles y requisitos establecidos para el cargo (competencia, experiencia, nivel educativo)</t>
  </si>
  <si>
    <t>Gestión Humana</t>
  </si>
  <si>
    <t>Validación inadecuada del proceso</t>
  </si>
  <si>
    <t xml:space="preserve">Improbable - Excepcional. El evento se ha presentado 1 vez en los últimos años </t>
  </si>
  <si>
    <t xml:space="preserve">Error u omisión en la verificación de información de proveedores   </t>
  </si>
  <si>
    <t>Gestión Logística</t>
  </si>
  <si>
    <t>Posibilidad de afectación reputacional y /o económica por contagio al contratar con asociados de negocio (proveedores) que se encuentren relacionados con actividades ilícitas ( lavado de activos, financiación del terrorismo, terrorismo, tráfico de armas, tráfico de sustancias para el procesamiento de narcóticos, tráfico de estupefacientes)</t>
  </si>
  <si>
    <t xml:space="preserve">Posibilidad de afectación económica y reputacional por realizar operaciones de comercio exterior (importación y exportación) en las cuales se infrinjan los requisitos establecidos en la normatividad vigente </t>
  </si>
  <si>
    <t>Contaminación de la carga en exportaciones ( estupefacientes, sustancias para el procesamiento de narcóticos, armas)</t>
  </si>
  <si>
    <t>Falencias en los procedimientos de inspección de la carga ( importaciones)</t>
  </si>
  <si>
    <t>Contaminación de la carga en aeronaves que ingresan y salen de servicio</t>
  </si>
  <si>
    <t>Contaminación de la carga en importaciones ( estupefacientes, sustancias para el procesamiento de narcóticos, armas)</t>
  </si>
  <si>
    <t xml:space="preserve">Falsedad de la documentación presentada </t>
  </si>
  <si>
    <t xml:space="preserve">Vincular personal no confiable en los procesos que manejan contratación de bienes y servicios
</t>
  </si>
  <si>
    <t>Recepción de dádivas o beneficios en nombre propio o de terceros por favorecer contratos y/o proveedores en los procesos de adquisición de bienes y servicios</t>
  </si>
  <si>
    <t>Gestión Comercial</t>
  </si>
  <si>
    <t>Recepción de dádivas o beneficios a nombre propio o de terceros por la venta y/o comercialización de productos o servicios en condiciones comerciales desfavorables para la Corporación</t>
  </si>
  <si>
    <t>Posibilidad de afectación económica y reputacional por establecer vínculos y /o por favorecer las  relaciones comerciales con asociados de negocio (clientes) relacionados con actividades ilícitas ( lavado de activos, financiación del terrorismo, terrorismo, tráfico de armas, tráfico de sustancias para el procesamiento de narcóticos, tráfico de estupefacientes).</t>
  </si>
  <si>
    <t>Posibilidad de afectación económica y reputacional por establecer vínculos  y relaciones comerciales con asociados de negocio (clientes) relacionados con actividades ilícitas ( lavado de activos, financiación del terrorismo, terrorismo, tráfico de armas, tráfico de sustancias para el procesamiento de narcóticos, tráfico de estupefacientes).</t>
  </si>
  <si>
    <t>Control de llaves</t>
  </si>
  <si>
    <t xml:space="preserve">C5 </t>
  </si>
  <si>
    <t>C7.9</t>
  </si>
  <si>
    <t>C7.10</t>
  </si>
  <si>
    <t>C7.20</t>
  </si>
  <si>
    <t>C7.15</t>
  </si>
  <si>
    <t>C7.8</t>
  </si>
  <si>
    <t>Vincular personal no confiable</t>
  </si>
  <si>
    <t>Manual del sistema de control y seguridad</t>
  </si>
  <si>
    <t>C9</t>
  </si>
  <si>
    <t>No efectuar seguimiento y monitoreo al registro de proveedores</t>
  </si>
  <si>
    <t>Manual de operaciones de comercio exterior</t>
  </si>
  <si>
    <t>C9.11</t>
  </si>
  <si>
    <t xml:space="preserve">MATRIZ DE GESTIÓN DE RIESGOS DE CORRUPCIÓN, LA/FT, FRAUDE y SOBORNO
</t>
  </si>
  <si>
    <t>Posibilidad de recibir o solicitar cualquier dádiva o beneficio a nombre propio o de terceros con el fin de manipular u omitir información de los resultados de las auditorías internas y de segunda parte, evaluaciones y seguimientos para direccionar la toma de decisiones.</t>
  </si>
  <si>
    <t xml:space="preserve">Ausencia de mecanismos de prevención y control </t>
  </si>
  <si>
    <t>Fallas en la validación de información de auditoría a proveedores</t>
  </si>
  <si>
    <t>C22</t>
  </si>
  <si>
    <t>Vincular personal no confiable en el proceso de selección</t>
  </si>
  <si>
    <t>C23</t>
  </si>
  <si>
    <t>Gobernanza centralizada del proceso</t>
  </si>
  <si>
    <t>Posibilidad de afectación económica y reputacional por demandas, sanciones por los grupos de valor por la falsificación o manipulación intencionada de la información para beneficio propio o de terceros</t>
  </si>
  <si>
    <t>Sustracción de documentación del archivo central</t>
  </si>
  <si>
    <t>Información anonimizada</t>
  </si>
  <si>
    <t xml:space="preserve">Vincular personal no confiable en la cadena de suministro
</t>
  </si>
  <si>
    <r>
      <rPr>
        <b/>
        <sz val="12"/>
        <rFont val="Calibri"/>
        <family val="2"/>
        <scheme val="minor"/>
      </rPr>
      <t>Versión :</t>
    </r>
    <r>
      <rPr>
        <sz val="12"/>
        <rFont val="Calibri"/>
        <family val="2"/>
        <scheme val="minor"/>
      </rPr>
      <t xml:space="preserve"> 1</t>
    </r>
  </si>
  <si>
    <r>
      <t>Código:</t>
    </r>
    <r>
      <rPr>
        <sz val="12"/>
        <rFont val="Calibri"/>
        <family val="2"/>
        <scheme val="minor"/>
      </rPr>
      <t xml:space="preserve"> ANEXO_10_MAN-OPLAI-002</t>
    </r>
  </si>
  <si>
    <r>
      <t>Fecha de edición</t>
    </r>
    <r>
      <rPr>
        <sz val="12"/>
        <rFont val="Calibri"/>
        <family val="2"/>
        <scheme val="minor"/>
      </rPr>
      <t xml:space="preserve"> : 12 de MAYO del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</si>
</sst>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240A]d&quot; de &quot;mmmm&quot; de &quot;yyyy;@"/>
    <numFmt numFmtId="165" formatCode="[$-409]d\-mmm\-yy;@"/>
    <numFmt numFmtId="166" formatCode="yyyy\-mm\-dd;@"/>
  </numFmts>
  <fonts count="81" x14ac:knownFonts="1">
    <font>
      <sz val="12"/>
      <name val="Times New Roman"/>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Times New Roman"/>
      <family val="1"/>
    </font>
    <font>
      <sz val="10"/>
      <name val="Arial"/>
      <family val="2"/>
    </font>
    <font>
      <b/>
      <sz val="12"/>
      <name val="Arial"/>
      <family val="2"/>
    </font>
    <font>
      <sz val="12"/>
      <name val="Arial"/>
      <family val="2"/>
    </font>
    <font>
      <b/>
      <sz val="12"/>
      <name val="Times New Roman"/>
      <family val="1"/>
    </font>
    <font>
      <u/>
      <sz val="9"/>
      <color indexed="12"/>
      <name val="Times New Roman"/>
      <family val="1"/>
    </font>
    <font>
      <b/>
      <sz val="14"/>
      <name val="Arial"/>
      <family val="2"/>
    </font>
    <font>
      <sz val="10"/>
      <name val="Arial"/>
      <family val="2"/>
    </font>
    <font>
      <sz val="12"/>
      <color theme="0"/>
      <name val="Times New Roman"/>
      <family val="1"/>
    </font>
    <font>
      <b/>
      <sz val="12"/>
      <color theme="0"/>
      <name val="Times New Roman"/>
      <family val="1"/>
    </font>
    <font>
      <b/>
      <sz val="12"/>
      <color theme="0"/>
      <name val="Arial"/>
      <family val="2"/>
    </font>
    <font>
      <b/>
      <sz val="15"/>
      <color theme="0"/>
      <name val="Times New Roman"/>
      <family val="1"/>
    </font>
    <font>
      <b/>
      <sz val="20"/>
      <name val="Times New Roman"/>
      <family val="1"/>
    </font>
    <font>
      <b/>
      <sz val="15"/>
      <name val="Times New Roman"/>
      <family val="1"/>
    </font>
    <font>
      <sz val="12"/>
      <name val="Times New Roman"/>
      <family val="1"/>
    </font>
    <font>
      <b/>
      <u/>
      <sz val="12"/>
      <color theme="0"/>
      <name val="Arial"/>
      <family val="2"/>
    </font>
    <font>
      <b/>
      <sz val="12"/>
      <color rgb="FF000000"/>
      <name val="Times New Roman"/>
      <family val="1"/>
    </font>
    <font>
      <sz val="12"/>
      <color rgb="FF000000"/>
      <name val="Times New Roman"/>
      <family val="1"/>
    </font>
    <font>
      <sz val="12"/>
      <name val="Times New Roman"/>
      <family val="1"/>
    </font>
    <font>
      <b/>
      <sz val="15"/>
      <color rgb="FF000000"/>
      <name val="Times New Roman"/>
      <family val="1"/>
    </font>
    <font>
      <b/>
      <sz val="20"/>
      <color rgb="FF000000"/>
      <name val="Times New Roman"/>
      <family val="1"/>
    </font>
    <font>
      <sz val="12"/>
      <color rgb="FF0070C0"/>
      <name val="Times New Roman"/>
      <family val="1"/>
    </font>
    <font>
      <b/>
      <sz val="25"/>
      <name val="Times New Roman"/>
      <family val="1"/>
    </font>
    <font>
      <sz val="11"/>
      <name val="Arial"/>
      <family val="2"/>
    </font>
    <font>
      <b/>
      <sz val="16"/>
      <name val="Arial"/>
      <family val="2"/>
    </font>
    <font>
      <sz val="9"/>
      <name val="Arial"/>
      <family val="2"/>
    </font>
    <font>
      <sz val="14"/>
      <name val="Arial"/>
      <family val="2"/>
    </font>
    <font>
      <sz val="9"/>
      <color theme="0"/>
      <name val="Arial"/>
      <family val="2"/>
    </font>
    <font>
      <b/>
      <sz val="11"/>
      <color theme="0"/>
      <name val="Arial"/>
      <family val="2"/>
    </font>
    <font>
      <b/>
      <sz val="10"/>
      <color theme="0"/>
      <name val="Arial"/>
      <family val="2"/>
    </font>
    <font>
      <sz val="20"/>
      <name val="Arial"/>
      <family val="2"/>
    </font>
    <font>
      <sz val="11"/>
      <name val="Times New Roman"/>
      <family val="1"/>
    </font>
    <font>
      <b/>
      <sz val="14"/>
      <color theme="0"/>
      <name val="Arial"/>
      <family val="2"/>
    </font>
    <font>
      <b/>
      <sz val="24"/>
      <name val="Times New Roman"/>
      <family val="1"/>
    </font>
    <font>
      <u/>
      <sz val="12"/>
      <color theme="11"/>
      <name val="Times New Roman"/>
      <family val="1"/>
    </font>
    <font>
      <b/>
      <sz val="11"/>
      <color theme="0"/>
      <name val="Calibri"/>
      <family val="2"/>
      <scheme val="minor"/>
    </font>
    <font>
      <b/>
      <sz val="11"/>
      <color theme="1"/>
      <name val="Calibri"/>
      <family val="2"/>
      <scheme val="minor"/>
    </font>
    <font>
      <b/>
      <sz val="12"/>
      <color theme="1"/>
      <name val="Calibri"/>
      <family val="2"/>
      <scheme val="minor"/>
    </font>
    <font>
      <sz val="11"/>
      <color theme="1"/>
      <name val="Arial"/>
      <family val="2"/>
    </font>
    <font>
      <b/>
      <sz val="14"/>
      <color rgb="FF000000"/>
      <name val="Times New Roman"/>
      <family val="1"/>
    </font>
    <font>
      <b/>
      <sz val="11"/>
      <name val="Calibri"/>
      <family val="1"/>
      <scheme val="minor"/>
    </font>
    <font>
      <b/>
      <u/>
      <sz val="11"/>
      <name val="Arial"/>
      <family val="1"/>
    </font>
    <font>
      <i/>
      <sz val="14"/>
      <name val="Times New Roman"/>
      <family val="1"/>
    </font>
    <font>
      <b/>
      <sz val="14"/>
      <color theme="0"/>
      <name val="Calibri"/>
      <family val="2"/>
      <scheme val="minor"/>
    </font>
    <font>
      <sz val="12"/>
      <color theme="1"/>
      <name val="Calibri"/>
      <family val="2"/>
      <scheme val="minor"/>
    </font>
    <font>
      <b/>
      <sz val="16"/>
      <color theme="1"/>
      <name val="Calibri"/>
      <family val="2"/>
      <scheme val="minor"/>
    </font>
    <font>
      <b/>
      <sz val="12"/>
      <color rgb="FFFF0000"/>
      <name val="Times New Roman"/>
      <family val="1"/>
    </font>
    <font>
      <sz val="12"/>
      <color rgb="FFFF0000"/>
      <name val="Times New Roman"/>
      <family val="1"/>
    </font>
    <font>
      <b/>
      <sz val="20"/>
      <name val="Arial"/>
      <family val="2"/>
    </font>
    <font>
      <b/>
      <sz val="25"/>
      <color theme="0"/>
      <name val="Arial"/>
      <family val="2"/>
    </font>
    <font>
      <sz val="8"/>
      <name val="Arial"/>
      <family val="2"/>
    </font>
    <font>
      <b/>
      <sz val="15"/>
      <name val="Arial"/>
      <family val="2"/>
    </font>
    <font>
      <sz val="15"/>
      <name val="Arial"/>
      <family val="2"/>
    </font>
    <font>
      <b/>
      <sz val="13"/>
      <color indexed="9"/>
      <name val="Arial"/>
      <family val="2"/>
    </font>
    <font>
      <sz val="12"/>
      <color theme="0"/>
      <name val="Arial"/>
      <family val="2"/>
    </font>
    <font>
      <b/>
      <u/>
      <sz val="12"/>
      <name val="Arial"/>
      <family val="2"/>
    </font>
    <font>
      <sz val="12"/>
      <name val="Calibri"/>
      <family val="2"/>
      <scheme val="minor"/>
    </font>
    <font>
      <sz val="11"/>
      <name val="Calibri"/>
      <family val="2"/>
      <scheme val="minor"/>
    </font>
    <font>
      <b/>
      <sz val="12"/>
      <name val="Calibri"/>
      <family val="2"/>
      <scheme val="minor"/>
    </font>
    <font>
      <sz val="12"/>
      <color rgb="FFFF0000"/>
      <name val="Calibri"/>
      <family val="2"/>
      <scheme val="minor"/>
    </font>
    <font>
      <sz val="12"/>
      <color theme="0"/>
      <name val="Calibri"/>
      <family val="2"/>
      <scheme val="minor"/>
    </font>
    <font>
      <b/>
      <sz val="12"/>
      <color theme="0"/>
      <name val="Calibri"/>
      <family val="2"/>
      <scheme val="minor"/>
    </font>
    <font>
      <b/>
      <sz val="16"/>
      <name val="Calibri"/>
      <family val="2"/>
      <scheme val="minor"/>
    </font>
    <font>
      <b/>
      <sz val="20"/>
      <name val="Calibri"/>
      <family val="2"/>
      <scheme val="minor"/>
    </font>
    <font>
      <b/>
      <sz val="18"/>
      <color theme="0"/>
      <name val="Calibri"/>
      <family val="2"/>
      <scheme val="minor"/>
    </font>
    <font>
      <b/>
      <u/>
      <sz val="12"/>
      <color theme="0"/>
      <name val="Calibri"/>
      <family val="2"/>
      <scheme val="minor"/>
    </font>
    <font>
      <sz val="25"/>
      <name val="Calibri"/>
      <family val="2"/>
      <scheme val="minor"/>
    </font>
    <font>
      <sz val="10"/>
      <name val="Calibri"/>
      <family val="2"/>
      <scheme val="minor"/>
    </font>
    <font>
      <b/>
      <sz val="18"/>
      <color theme="0"/>
      <name val="Arial"/>
      <family val="2"/>
    </font>
    <font>
      <b/>
      <sz val="20"/>
      <color theme="0"/>
      <name val="Arial"/>
      <family val="2"/>
    </font>
    <font>
      <b/>
      <sz val="18"/>
      <name val="Arial"/>
      <family val="2"/>
    </font>
    <font>
      <sz val="12"/>
      <name val="Calibri"/>
      <family val="2"/>
    </font>
  </fonts>
  <fills count="27">
    <fill>
      <patternFill patternType="none"/>
    </fill>
    <fill>
      <patternFill patternType="gray125"/>
    </fill>
    <fill>
      <patternFill patternType="solid">
        <fgColor indexed="10"/>
        <bgColor indexed="64"/>
      </patternFill>
    </fill>
    <fill>
      <patternFill patternType="solid">
        <fgColor indexed="13"/>
        <bgColor indexed="64"/>
      </patternFill>
    </fill>
    <fill>
      <patternFill patternType="solid">
        <fgColor indexed="9"/>
        <bgColor indexed="64"/>
      </patternFill>
    </fill>
    <fill>
      <patternFill patternType="solid">
        <fgColor theme="0"/>
        <bgColor indexed="64"/>
      </patternFill>
    </fill>
    <fill>
      <patternFill patternType="solid">
        <fgColor rgb="FFC00000"/>
        <bgColor indexed="64"/>
      </patternFill>
    </fill>
    <fill>
      <patternFill patternType="solid">
        <fgColor theme="5" tint="-0.249977111117893"/>
        <bgColor indexed="64"/>
      </patternFill>
    </fill>
    <fill>
      <patternFill patternType="solid">
        <fgColor theme="3" tint="0.39997558519241921"/>
        <bgColor indexed="64"/>
      </patternFill>
    </fill>
    <fill>
      <patternFill patternType="solid">
        <fgColor indexed="49"/>
        <bgColor indexed="64"/>
      </patternFill>
    </fill>
    <fill>
      <patternFill patternType="solid">
        <fgColor indexed="53"/>
        <bgColor indexed="64"/>
      </patternFill>
    </fill>
    <fill>
      <patternFill patternType="solid">
        <fgColor rgb="FF92D050"/>
        <bgColor indexed="64"/>
      </patternFill>
    </fill>
    <fill>
      <patternFill patternType="solid">
        <fgColor rgb="FF0070C0"/>
        <bgColor indexed="64"/>
      </patternFill>
    </fill>
    <fill>
      <patternFill patternType="solid">
        <fgColor theme="1"/>
        <bgColor indexed="64"/>
      </patternFill>
    </fill>
    <fill>
      <patternFill patternType="solid">
        <fgColor rgb="FFFF0000"/>
        <bgColor indexed="64"/>
      </patternFill>
    </fill>
    <fill>
      <patternFill patternType="solid">
        <fgColor rgb="FFFFFF00"/>
        <bgColor indexed="64"/>
      </patternFill>
    </fill>
    <fill>
      <patternFill patternType="solid">
        <fgColor rgb="FF000000"/>
        <bgColor indexed="64"/>
      </patternFill>
    </fill>
    <fill>
      <patternFill patternType="solid">
        <fgColor theme="4"/>
        <bgColor indexed="64"/>
      </patternFill>
    </fill>
    <fill>
      <patternFill patternType="solid">
        <fgColor theme="4" tint="-0.249977111117893"/>
        <bgColor indexed="64"/>
      </patternFill>
    </fill>
    <fill>
      <patternFill patternType="solid">
        <fgColor rgb="FFFFC000"/>
        <bgColor indexed="64"/>
      </patternFill>
    </fill>
    <fill>
      <patternFill patternType="solid">
        <fgColor rgb="FFFFFF99"/>
        <bgColor indexed="64"/>
      </patternFill>
    </fill>
    <fill>
      <patternFill patternType="solid">
        <fgColor rgb="FF00B050"/>
        <bgColor indexed="64"/>
      </patternFill>
    </fill>
    <fill>
      <patternFill patternType="solid">
        <fgColor theme="2" tint="-0.499984740745262"/>
        <bgColor indexed="64"/>
      </patternFill>
    </fill>
    <fill>
      <patternFill patternType="solid">
        <fgColor theme="9"/>
        <bgColor indexed="64"/>
      </patternFill>
    </fill>
    <fill>
      <patternFill patternType="solid">
        <fgColor rgb="FF002060"/>
        <bgColor indexed="64"/>
      </patternFill>
    </fill>
    <fill>
      <patternFill patternType="solid">
        <fgColor rgb="FFDE1F03"/>
        <bgColor indexed="64"/>
      </patternFill>
    </fill>
    <fill>
      <patternFill patternType="solid">
        <fgColor rgb="FFFFFFFF"/>
        <bgColor indexed="64"/>
      </patternFill>
    </fill>
  </fills>
  <borders count="63">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diagonal/>
    </border>
    <border>
      <left style="thin">
        <color auto="1"/>
      </left>
      <right/>
      <top style="medium">
        <color auto="1"/>
      </top>
      <bottom/>
      <diagonal/>
    </border>
    <border>
      <left style="medium">
        <color auto="1"/>
      </left>
      <right style="medium">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hair">
        <color auto="1"/>
      </top>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hair">
        <color auto="1"/>
      </top>
      <bottom style="hair">
        <color auto="1"/>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right style="medium">
        <color indexed="64"/>
      </right>
      <top/>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221">
    <xf numFmtId="0" fontId="0" fillId="0" borderId="0"/>
    <xf numFmtId="0" fontId="14" fillId="0" borderId="0" applyNumberFormat="0" applyFill="0" applyBorder="0" applyAlignment="0" applyProtection="0">
      <alignment vertical="top"/>
      <protection locked="0"/>
    </xf>
    <xf numFmtId="0" fontId="16" fillId="0" borderId="0"/>
    <xf numFmtId="0" fontId="23" fillId="0" borderId="0"/>
    <xf numFmtId="9" fontId="27" fillId="0" borderId="0" applyFont="0" applyFill="0" applyBorder="0" applyAlignment="0" applyProtection="0"/>
    <xf numFmtId="0" fontId="23" fillId="0" borderId="0"/>
    <xf numFmtId="0" fontId="10" fillId="0" borderId="0"/>
    <xf numFmtId="0" fontId="23" fillId="0" borderId="0"/>
    <xf numFmtId="0" fontId="23" fillId="0" borderId="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8" fillId="0" borderId="0"/>
    <xf numFmtId="0" fontId="10" fillId="0" borderId="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9" fontId="23" fillId="0" borderId="0" applyFont="0" applyFill="0" applyBorder="0" applyAlignment="0" applyProtection="0"/>
    <xf numFmtId="0" fontId="6" fillId="0" borderId="0"/>
    <xf numFmtId="9" fontId="23" fillId="0" borderId="0" applyFont="0" applyFill="0" applyBorder="0" applyAlignment="0" applyProtection="0"/>
    <xf numFmtId="0" fontId="6" fillId="0" borderId="0"/>
    <xf numFmtId="0" fontId="3" fillId="0" borderId="0"/>
    <xf numFmtId="0" fontId="3" fillId="0" borderId="0"/>
    <xf numFmtId="0" fontId="3" fillId="0" borderId="0"/>
  </cellStyleXfs>
  <cellXfs count="605">
    <xf numFmtId="0" fontId="0" fillId="0" borderId="0" xfId="0"/>
    <xf numFmtId="0" fontId="10" fillId="0" borderId="0" xfId="0" applyFont="1" applyAlignment="1" applyProtection="1">
      <alignment vertical="center" wrapText="1"/>
      <protection locked="0"/>
    </xf>
    <xf numFmtId="0" fontId="11" fillId="0" borderId="0" xfId="0" applyFont="1" applyAlignment="1" applyProtection="1">
      <alignment horizontal="center" vertical="center" wrapText="1"/>
      <protection locked="0"/>
    </xf>
    <xf numFmtId="0" fontId="0" fillId="0" borderId="0" xfId="0" applyAlignment="1">
      <alignment vertical="center"/>
    </xf>
    <xf numFmtId="0" fontId="0" fillId="0" borderId="0" xfId="0" applyProtection="1">
      <protection locked="0"/>
    </xf>
    <xf numFmtId="0" fontId="0" fillId="0" borderId="0" xfId="0" applyProtection="1">
      <protection hidden="1"/>
    </xf>
    <xf numFmtId="0" fontId="12" fillId="0" borderId="0" xfId="0" applyFont="1" applyAlignment="1" applyProtection="1">
      <alignment horizontal="center" vertical="center" wrapText="1"/>
      <protection locked="0"/>
    </xf>
    <xf numFmtId="0" fontId="0" fillId="5" borderId="0" xfId="0" applyFill="1" applyProtection="1">
      <protection hidden="1"/>
    </xf>
    <xf numFmtId="0" fontId="21" fillId="0" borderId="0" xfId="0" applyFont="1" applyProtection="1">
      <protection locked="0"/>
    </xf>
    <xf numFmtId="0" fontId="17" fillId="0" borderId="0" xfId="0" applyFont="1" applyProtection="1">
      <protection hidden="1"/>
    </xf>
    <xf numFmtId="0" fontId="23" fillId="0" borderId="0" xfId="0" applyFont="1"/>
    <xf numFmtId="0" fontId="23" fillId="0" borderId="0" xfId="0" applyFont="1" applyAlignment="1">
      <alignment vertical="center"/>
    </xf>
    <xf numFmtId="0" fontId="23" fillId="0" borderId="0" xfId="0" applyFont="1" applyAlignment="1">
      <alignment horizontal="center" vertical="center"/>
    </xf>
    <xf numFmtId="0" fontId="0" fillId="0" borderId="1" xfId="0" applyBorder="1" applyAlignment="1">
      <alignment horizontal="center" vertical="center"/>
    </xf>
    <xf numFmtId="9" fontId="0" fillId="0" borderId="1" xfId="0" applyNumberFormat="1" applyBorder="1" applyAlignment="1">
      <alignment horizontal="center" vertical="center"/>
    </xf>
    <xf numFmtId="0" fontId="13" fillId="0" borderId="1" xfId="0" applyFont="1" applyBorder="1" applyAlignment="1">
      <alignment horizontal="center" vertical="center"/>
    </xf>
    <xf numFmtId="9" fontId="13" fillId="0" borderId="1" xfId="0" applyNumberFormat="1" applyFont="1" applyBorder="1" applyAlignment="1">
      <alignment horizontal="center" vertical="center"/>
    </xf>
    <xf numFmtId="0" fontId="0" fillId="0" borderId="1" xfId="0" applyBorder="1" applyAlignment="1">
      <alignment horizontal="left" vertical="center"/>
    </xf>
    <xf numFmtId="0" fontId="13" fillId="0" borderId="1" xfId="0" applyFont="1" applyBorder="1" applyAlignment="1">
      <alignment horizontal="left" vertical="center"/>
    </xf>
    <xf numFmtId="0" fontId="18" fillId="7" borderId="1" xfId="0" applyFont="1" applyFill="1" applyBorder="1" applyAlignment="1">
      <alignment horizontal="center" vertical="center"/>
    </xf>
    <xf numFmtId="0" fontId="12" fillId="2" borderId="1" xfId="0" applyFont="1" applyFill="1" applyBorder="1" applyAlignment="1">
      <alignment horizontal="left" vertical="center"/>
    </xf>
    <xf numFmtId="0" fontId="12" fillId="3" borderId="1" xfId="0" applyFont="1" applyFill="1" applyBorder="1" applyAlignment="1">
      <alignment horizontal="left" vertical="center"/>
    </xf>
    <xf numFmtId="0" fontId="23" fillId="0" borderId="0" xfId="0" applyFont="1" applyProtection="1">
      <protection locked="0"/>
    </xf>
    <xf numFmtId="0" fontId="13" fillId="0" borderId="0" xfId="0" applyFont="1" applyProtection="1">
      <protection hidden="1"/>
    </xf>
    <xf numFmtId="9" fontId="0" fillId="0" borderId="0" xfId="0" applyNumberFormat="1" applyProtection="1">
      <protection locked="0"/>
    </xf>
    <xf numFmtId="0" fontId="23" fillId="0" borderId="0" xfId="0" applyFont="1" applyAlignment="1" applyProtection="1">
      <alignment horizontal="right"/>
      <protection locked="0"/>
    </xf>
    <xf numFmtId="9" fontId="23" fillId="0" borderId="0" xfId="0" applyNumberFormat="1" applyFont="1" applyProtection="1">
      <protection locked="0"/>
    </xf>
    <xf numFmtId="9" fontId="23" fillId="0" borderId="0" xfId="0" applyNumberFormat="1" applyFont="1" applyAlignment="1" applyProtection="1">
      <alignment horizontal="center"/>
      <protection locked="0"/>
    </xf>
    <xf numFmtId="9" fontId="23" fillId="0" borderId="0" xfId="0" applyNumberFormat="1" applyFont="1" applyAlignment="1" applyProtection="1">
      <alignment horizontal="right"/>
      <protection locked="0"/>
    </xf>
    <xf numFmtId="9" fontId="0" fillId="0" borderId="0" xfId="0" applyNumberFormat="1" applyProtection="1">
      <protection hidden="1"/>
    </xf>
    <xf numFmtId="0" fontId="13" fillId="0" borderId="0" xfId="0" quotePrefix="1" applyFont="1" applyAlignment="1" applyProtection="1">
      <alignment horizontal="center"/>
      <protection locked="0"/>
    </xf>
    <xf numFmtId="0" fontId="30" fillId="0" borderId="0" xfId="0" applyFont="1" applyProtection="1">
      <protection hidden="1"/>
    </xf>
    <xf numFmtId="0" fontId="12" fillId="0" borderId="41" xfId="0" applyFont="1" applyBorder="1" applyAlignment="1">
      <alignment horizontal="left" vertical="center" wrapText="1"/>
    </xf>
    <xf numFmtId="0" fontId="12" fillId="0" borderId="41" xfId="0" applyFont="1" applyBorder="1" applyAlignment="1">
      <alignment horizontal="justify" vertical="center"/>
    </xf>
    <xf numFmtId="0" fontId="23" fillId="0" borderId="40" xfId="0" applyFont="1" applyBorder="1" applyAlignment="1">
      <alignment horizontal="center" vertical="center"/>
    </xf>
    <xf numFmtId="0" fontId="18" fillId="6" borderId="12" xfId="0" applyFont="1" applyFill="1" applyBorder="1" applyProtection="1">
      <protection locked="0"/>
    </xf>
    <xf numFmtId="0" fontId="18" fillId="6" borderId="11" xfId="0" applyFont="1" applyFill="1" applyBorder="1" applyProtection="1">
      <protection locked="0"/>
    </xf>
    <xf numFmtId="0" fontId="18" fillId="6" borderId="10" xfId="0" applyFont="1" applyFill="1" applyBorder="1" applyProtection="1">
      <protection hidden="1"/>
    </xf>
    <xf numFmtId="0" fontId="13" fillId="0" borderId="0" xfId="0" applyFont="1" applyAlignment="1" applyProtection="1">
      <alignment horizontal="left" vertical="center" wrapText="1"/>
      <protection hidden="1"/>
    </xf>
    <xf numFmtId="0" fontId="13" fillId="0" borderId="1" xfId="0" applyFont="1" applyBorder="1" applyAlignment="1" applyProtection="1">
      <alignment horizontal="center" vertical="center"/>
      <protection hidden="1"/>
    </xf>
    <xf numFmtId="0" fontId="13" fillId="0" borderId="1" xfId="0" applyFont="1" applyBorder="1" applyAlignment="1" applyProtection="1">
      <alignment horizontal="center" vertical="center" wrapText="1"/>
      <protection hidden="1"/>
    </xf>
    <xf numFmtId="0" fontId="13" fillId="0" borderId="0" xfId="0" applyFont="1" applyAlignment="1" applyProtection="1">
      <alignment horizontal="center" vertical="center" wrapText="1"/>
      <protection hidden="1"/>
    </xf>
    <xf numFmtId="0" fontId="13" fillId="0" borderId="1" xfId="0" applyFont="1" applyBorder="1" applyAlignment="1" applyProtection="1">
      <alignment horizontal="center"/>
      <protection hidden="1"/>
    </xf>
    <xf numFmtId="0" fontId="12" fillId="0" borderId="1" xfId="0" applyFont="1" applyBorder="1" applyAlignment="1" applyProtection="1">
      <alignment horizontal="center" vertical="center" wrapText="1"/>
      <protection locked="0"/>
    </xf>
    <xf numFmtId="0" fontId="12" fillId="0" borderId="1" xfId="0" applyFont="1" applyBorder="1" applyAlignment="1" applyProtection="1">
      <alignment horizontal="center" vertical="center"/>
      <protection locked="0"/>
    </xf>
    <xf numFmtId="0" fontId="12" fillId="0" borderId="1" xfId="0" applyFont="1" applyBorder="1" applyAlignment="1" applyProtection="1">
      <alignment horizontal="center" vertical="center"/>
      <protection hidden="1"/>
    </xf>
    <xf numFmtId="0" fontId="12" fillId="4" borderId="1" xfId="5" applyFont="1" applyFill="1" applyBorder="1" applyAlignment="1" applyProtection="1">
      <alignment horizontal="center" vertical="center" wrapText="1"/>
      <protection locked="0"/>
    </xf>
    <xf numFmtId="0" fontId="12" fillId="0" borderId="1" xfId="0" applyFont="1" applyBorder="1" applyAlignment="1" applyProtection="1">
      <alignment horizontal="left" vertical="center" wrapText="1"/>
      <protection locked="0"/>
    </xf>
    <xf numFmtId="0" fontId="12" fillId="0" borderId="40" xfId="0" applyFont="1" applyBorder="1" applyAlignment="1">
      <alignment vertical="center"/>
    </xf>
    <xf numFmtId="0" fontId="12" fillId="0" borderId="41" xfId="0" applyFont="1" applyBorder="1" applyAlignment="1">
      <alignment vertical="center"/>
    </xf>
    <xf numFmtId="0" fontId="12" fillId="0" borderId="0" xfId="0" applyFont="1" applyAlignment="1">
      <alignment vertical="center"/>
    </xf>
    <xf numFmtId="0" fontId="33" fillId="0" borderId="0" xfId="6" applyFont="1" applyAlignment="1" applyProtection="1">
      <alignment vertical="top"/>
      <protection locked="0"/>
    </xf>
    <xf numFmtId="0" fontId="34" fillId="0" borderId="0" xfId="6" applyFont="1" applyProtection="1">
      <protection locked="0"/>
    </xf>
    <xf numFmtId="0" fontId="35" fillId="0" borderId="0" xfId="6" applyFont="1" applyAlignment="1" applyProtection="1">
      <alignment vertical="top"/>
      <protection locked="0"/>
    </xf>
    <xf numFmtId="0" fontId="36" fillId="18" borderId="47" xfId="6" applyFont="1" applyFill="1" applyBorder="1" applyAlignment="1" applyProtection="1">
      <alignment vertical="top"/>
      <protection locked="0"/>
    </xf>
    <xf numFmtId="0" fontId="34" fillId="4" borderId="0" xfId="6" applyFont="1" applyFill="1" applyProtection="1">
      <protection locked="0"/>
    </xf>
    <xf numFmtId="0" fontId="38" fillId="18" borderId="42" xfId="6" applyFont="1" applyFill="1" applyBorder="1" applyAlignment="1" applyProtection="1">
      <alignment horizontal="center" vertical="center" wrapText="1"/>
      <protection locked="0"/>
    </xf>
    <xf numFmtId="0" fontId="38" fillId="18" borderId="42" xfId="6" applyFont="1" applyFill="1" applyBorder="1" applyAlignment="1" applyProtection="1">
      <alignment horizontal="center" vertical="center"/>
      <protection locked="0"/>
    </xf>
    <xf numFmtId="0" fontId="38" fillId="18" borderId="1" xfId="6" applyFont="1" applyFill="1" applyBorder="1" applyAlignment="1" applyProtection="1">
      <alignment horizontal="center" vertical="center" wrapText="1"/>
      <protection locked="0"/>
    </xf>
    <xf numFmtId="0" fontId="38" fillId="18" borderId="1" xfId="6" applyFont="1" applyFill="1" applyBorder="1" applyAlignment="1" applyProtection="1">
      <alignment horizontal="center" vertical="center"/>
      <protection locked="0"/>
    </xf>
    <xf numFmtId="0" fontId="10" fillId="0" borderId="0" xfId="6" applyProtection="1">
      <protection locked="0"/>
    </xf>
    <xf numFmtId="165" fontId="34" fillId="4" borderId="1" xfId="7" applyNumberFormat="1" applyFont="1" applyFill="1" applyBorder="1" applyAlignment="1" applyProtection="1">
      <alignment horizontal="left" vertical="center" wrapText="1"/>
      <protection locked="0"/>
    </xf>
    <xf numFmtId="0" fontId="34" fillId="4" borderId="1" xfId="7" applyFont="1" applyFill="1" applyBorder="1" applyAlignment="1" applyProtection="1">
      <alignment horizontal="left" vertical="center" wrapText="1"/>
      <protection locked="0"/>
    </xf>
    <xf numFmtId="0" fontId="34" fillId="5" borderId="1" xfId="6" applyFont="1" applyFill="1" applyBorder="1" applyAlignment="1" applyProtection="1">
      <alignment horizontal="center" vertical="center" wrapText="1"/>
      <protection locked="0"/>
    </xf>
    <xf numFmtId="0" fontId="34" fillId="5" borderId="1" xfId="6" applyFont="1" applyFill="1" applyBorder="1" applyAlignment="1" applyProtection="1">
      <alignment horizontal="left" vertical="center" wrapText="1"/>
      <protection locked="0"/>
    </xf>
    <xf numFmtId="166" fontId="34" fillId="4" borderId="1" xfId="6" applyNumberFormat="1" applyFont="1" applyFill="1" applyBorder="1" applyAlignment="1" applyProtection="1">
      <alignment horizontal="left" vertical="center" wrapText="1"/>
      <protection locked="0"/>
    </xf>
    <xf numFmtId="0" fontId="34" fillId="0" borderId="1" xfId="6" applyFont="1" applyBorder="1" applyProtection="1">
      <protection locked="0"/>
    </xf>
    <xf numFmtId="165" fontId="34" fillId="4" borderId="0" xfId="7" applyNumberFormat="1" applyFont="1" applyFill="1" applyAlignment="1" applyProtection="1">
      <alignment horizontal="left" vertical="center" wrapText="1"/>
      <protection locked="0"/>
    </xf>
    <xf numFmtId="0" fontId="12" fillId="0" borderId="0" xfId="0" applyFont="1" applyAlignment="1">
      <alignment horizontal="left" vertical="center" wrapText="1"/>
    </xf>
    <xf numFmtId="0" fontId="12" fillId="0" borderId="0" xfId="0" applyFont="1"/>
    <xf numFmtId="0" fontId="11" fillId="0" borderId="0" xfId="0" applyFont="1"/>
    <xf numFmtId="0" fontId="12" fillId="0" borderId="10" xfId="0" applyFont="1" applyBorder="1"/>
    <xf numFmtId="0" fontId="12" fillId="0" borderId="12" xfId="0" applyFont="1" applyBorder="1"/>
    <xf numFmtId="0" fontId="12" fillId="0" borderId="11" xfId="0" applyFont="1" applyBorder="1"/>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23" fillId="0" borderId="22" xfId="0" applyFont="1" applyBorder="1" applyAlignment="1">
      <alignment horizontal="center" vertical="center"/>
    </xf>
    <xf numFmtId="0" fontId="12" fillId="0" borderId="22" xfId="0" applyFont="1" applyBorder="1" applyAlignment="1">
      <alignment vertical="center"/>
    </xf>
    <xf numFmtId="0" fontId="12" fillId="0" borderId="41" xfId="0" applyFont="1" applyBorder="1" applyAlignment="1">
      <alignment horizontal="center" vertical="center"/>
    </xf>
    <xf numFmtId="0" fontId="12" fillId="4" borderId="1" xfId="0" applyFont="1" applyFill="1" applyBorder="1" applyAlignment="1" applyProtection="1">
      <alignment horizontal="justify" vertical="center" wrapText="1"/>
      <protection locked="0"/>
    </xf>
    <xf numFmtId="0" fontId="15" fillId="19" borderId="0" xfId="8" applyFont="1" applyFill="1" applyProtection="1">
      <protection hidden="1"/>
    </xf>
    <xf numFmtId="0" fontId="40" fillId="19" borderId="1" xfId="8" applyFont="1" applyFill="1" applyBorder="1" applyAlignment="1" applyProtection="1">
      <alignment horizontal="center" vertical="center"/>
      <protection hidden="1"/>
    </xf>
    <xf numFmtId="0" fontId="15" fillId="20" borderId="0" xfId="8" applyFont="1" applyFill="1" applyProtection="1">
      <protection hidden="1"/>
    </xf>
    <xf numFmtId="0" fontId="40" fillId="21" borderId="1" xfId="8" applyFont="1" applyFill="1" applyBorder="1" applyAlignment="1" applyProtection="1">
      <alignment horizontal="center" vertical="center"/>
      <protection hidden="1"/>
    </xf>
    <xf numFmtId="0" fontId="15" fillId="15" borderId="32" xfId="8" applyFont="1" applyFill="1" applyBorder="1" applyProtection="1">
      <protection hidden="1"/>
    </xf>
    <xf numFmtId="0" fontId="15" fillId="15" borderId="2" xfId="8" applyFont="1" applyFill="1" applyBorder="1" applyProtection="1">
      <protection hidden="1"/>
    </xf>
    <xf numFmtId="0" fontId="15" fillId="15" borderId="33" xfId="8" applyFont="1" applyFill="1" applyBorder="1" applyProtection="1">
      <protection hidden="1"/>
    </xf>
    <xf numFmtId="0" fontId="15" fillId="19" borderId="32" xfId="8" applyFont="1" applyFill="1" applyBorder="1" applyProtection="1">
      <protection hidden="1"/>
    </xf>
    <xf numFmtId="0" fontId="15" fillId="19" borderId="2" xfId="8" applyFont="1" applyFill="1" applyBorder="1" applyProtection="1">
      <protection hidden="1"/>
    </xf>
    <xf numFmtId="0" fontId="15" fillId="19" borderId="33" xfId="8" applyFont="1" applyFill="1" applyBorder="1" applyProtection="1">
      <protection hidden="1"/>
    </xf>
    <xf numFmtId="0" fontId="15" fillId="15" borderId="34" xfId="8" applyFont="1" applyFill="1" applyBorder="1" applyProtection="1">
      <protection hidden="1"/>
    </xf>
    <xf numFmtId="0" fontId="15" fillId="15" borderId="0" xfId="8" applyFont="1" applyFill="1" applyProtection="1">
      <protection hidden="1"/>
    </xf>
    <xf numFmtId="0" fontId="15" fillId="15" borderId="35" xfId="8" applyFont="1" applyFill="1" applyBorder="1" applyProtection="1">
      <protection hidden="1"/>
    </xf>
    <xf numFmtId="0" fontId="15" fillId="19" borderId="34" xfId="8" applyFont="1" applyFill="1" applyBorder="1" applyProtection="1">
      <protection hidden="1"/>
    </xf>
    <xf numFmtId="0" fontId="15" fillId="19" borderId="35" xfId="8" applyFont="1" applyFill="1" applyBorder="1" applyProtection="1">
      <protection hidden="1"/>
    </xf>
    <xf numFmtId="0" fontId="15" fillId="15" borderId="36" xfId="8" applyFont="1" applyFill="1" applyBorder="1" applyProtection="1">
      <protection hidden="1"/>
    </xf>
    <xf numFmtId="0" fontId="15" fillId="15" borderId="37" xfId="8" applyFont="1" applyFill="1" applyBorder="1" applyProtection="1">
      <protection hidden="1"/>
    </xf>
    <xf numFmtId="0" fontId="15" fillId="15" borderId="38" xfId="8" applyFont="1" applyFill="1" applyBorder="1" applyProtection="1">
      <protection hidden="1"/>
    </xf>
    <xf numFmtId="0" fontId="15" fillId="19" borderId="36" xfId="8" applyFont="1" applyFill="1" applyBorder="1" applyProtection="1">
      <protection hidden="1"/>
    </xf>
    <xf numFmtId="0" fontId="15" fillId="19" borderId="37" xfId="8" applyFont="1" applyFill="1" applyBorder="1" applyProtection="1">
      <protection hidden="1"/>
    </xf>
    <xf numFmtId="0" fontId="15" fillId="19" borderId="38" xfId="8" applyFont="1" applyFill="1" applyBorder="1" applyProtection="1">
      <protection hidden="1"/>
    </xf>
    <xf numFmtId="0" fontId="15" fillId="20" borderId="32" xfId="8" applyFont="1" applyFill="1" applyBorder="1" applyProtection="1">
      <protection hidden="1"/>
    </xf>
    <xf numFmtId="0" fontId="15" fillId="20" borderId="2" xfId="8" applyFont="1" applyFill="1" applyBorder="1" applyProtection="1">
      <protection hidden="1"/>
    </xf>
    <xf numFmtId="0" fontId="15" fillId="20" borderId="33" xfId="8" applyFont="1" applyFill="1" applyBorder="1" applyProtection="1">
      <protection hidden="1"/>
    </xf>
    <xf numFmtId="0" fontId="15" fillId="20" borderId="34" xfId="8" applyFont="1" applyFill="1" applyBorder="1" applyProtection="1">
      <protection hidden="1"/>
    </xf>
    <xf numFmtId="0" fontId="15" fillId="20" borderId="35" xfId="8" applyFont="1" applyFill="1" applyBorder="1" applyProtection="1">
      <protection hidden="1"/>
    </xf>
    <xf numFmtId="0" fontId="15" fillId="20" borderId="36" xfId="8" applyFont="1" applyFill="1" applyBorder="1" applyProtection="1">
      <protection hidden="1"/>
    </xf>
    <xf numFmtId="0" fontId="15" fillId="20" borderId="37" xfId="8" applyFont="1" applyFill="1" applyBorder="1" applyProtection="1">
      <protection hidden="1"/>
    </xf>
    <xf numFmtId="0" fontId="15" fillId="20" borderId="38" xfId="8" applyFont="1" applyFill="1" applyBorder="1" applyProtection="1">
      <protection hidden="1"/>
    </xf>
    <xf numFmtId="0" fontId="15" fillId="21" borderId="32" xfId="8" applyFont="1" applyFill="1" applyBorder="1" applyProtection="1">
      <protection hidden="1"/>
    </xf>
    <xf numFmtId="0" fontId="15" fillId="21" borderId="2" xfId="8" applyFont="1" applyFill="1" applyBorder="1" applyProtection="1">
      <protection hidden="1"/>
    </xf>
    <xf numFmtId="0" fontId="15" fillId="21" borderId="33" xfId="8" applyFont="1" applyFill="1" applyBorder="1" applyProtection="1">
      <protection hidden="1"/>
    </xf>
    <xf numFmtId="0" fontId="15" fillId="21" borderId="34" xfId="8" applyFont="1" applyFill="1" applyBorder="1" applyProtection="1">
      <protection hidden="1"/>
    </xf>
    <xf numFmtId="0" fontId="15" fillId="21" borderId="0" xfId="8" applyFont="1" applyFill="1" applyProtection="1">
      <protection hidden="1"/>
    </xf>
    <xf numFmtId="0" fontId="15" fillId="21" borderId="35" xfId="8" applyFont="1" applyFill="1" applyBorder="1" applyProtection="1">
      <protection hidden="1"/>
    </xf>
    <xf numFmtId="0" fontId="15" fillId="21" borderId="36" xfId="8" applyFont="1" applyFill="1" applyBorder="1" applyProtection="1">
      <protection hidden="1"/>
    </xf>
    <xf numFmtId="0" fontId="15" fillId="21" borderId="37" xfId="8" applyFont="1" applyFill="1" applyBorder="1" applyProtection="1">
      <protection hidden="1"/>
    </xf>
    <xf numFmtId="0" fontId="15" fillId="21" borderId="38" xfId="8" applyFont="1" applyFill="1" applyBorder="1" applyProtection="1">
      <protection hidden="1"/>
    </xf>
    <xf numFmtId="0" fontId="41" fillId="2" borderId="32" xfId="8" applyFont="1" applyFill="1" applyBorder="1" applyProtection="1">
      <protection hidden="1"/>
    </xf>
    <xf numFmtId="0" fontId="41" fillId="2" borderId="2" xfId="8" applyFont="1" applyFill="1" applyBorder="1" applyProtection="1">
      <protection hidden="1"/>
    </xf>
    <xf numFmtId="0" fontId="41" fillId="2" borderId="33" xfId="8" applyFont="1" applyFill="1" applyBorder="1" applyProtection="1">
      <protection hidden="1"/>
    </xf>
    <xf numFmtId="0" fontId="41" fillId="2" borderId="34" xfId="8" applyFont="1" applyFill="1" applyBorder="1" applyProtection="1">
      <protection hidden="1"/>
    </xf>
    <xf numFmtId="0" fontId="41" fillId="2" borderId="0" xfId="8" applyFont="1" applyFill="1" applyProtection="1">
      <protection hidden="1"/>
    </xf>
    <xf numFmtId="0" fontId="41" fillId="2" borderId="35" xfId="8" applyFont="1" applyFill="1" applyBorder="1" applyProtection="1">
      <protection hidden="1"/>
    </xf>
    <xf numFmtId="0" fontId="41" fillId="2" borderId="36" xfId="8" applyFont="1" applyFill="1" applyBorder="1" applyProtection="1">
      <protection hidden="1"/>
    </xf>
    <xf numFmtId="0" fontId="41" fillId="2" borderId="37" xfId="8" applyFont="1" applyFill="1" applyBorder="1" applyProtection="1">
      <protection hidden="1"/>
    </xf>
    <xf numFmtId="0" fontId="41" fillId="2" borderId="38" xfId="8" applyFont="1" applyFill="1" applyBorder="1" applyProtection="1">
      <protection hidden="1"/>
    </xf>
    <xf numFmtId="0" fontId="12" fillId="19" borderId="0" xfId="8" applyFont="1" applyFill="1" applyAlignment="1" applyProtection="1">
      <alignment vertical="center"/>
      <protection hidden="1"/>
    </xf>
    <xf numFmtId="0" fontId="12" fillId="21" borderId="1" xfId="0" applyFont="1" applyFill="1" applyBorder="1" applyAlignment="1">
      <alignment horizontal="left" vertical="center"/>
    </xf>
    <xf numFmtId="0" fontId="42" fillId="0" borderId="0" xfId="0" applyFont="1"/>
    <xf numFmtId="0" fontId="13" fillId="11" borderId="1" xfId="0" applyFont="1" applyFill="1" applyBorder="1" applyAlignment="1">
      <alignment horizontal="center" vertical="center"/>
    </xf>
    <xf numFmtId="0" fontId="21" fillId="0" borderId="0" xfId="0" applyFont="1" applyAlignment="1" applyProtection="1">
      <alignment wrapText="1"/>
      <protection locked="0"/>
    </xf>
    <xf numFmtId="0" fontId="0" fillId="0" borderId="0" xfId="0" applyAlignment="1">
      <alignment wrapText="1"/>
    </xf>
    <xf numFmtId="0" fontId="11" fillId="0" borderId="0" xfId="0" applyFont="1" applyAlignment="1" applyProtection="1">
      <alignment horizontal="center"/>
      <protection locked="0"/>
    </xf>
    <xf numFmtId="0" fontId="19" fillId="11" borderId="0" xfId="0" applyFont="1" applyFill="1" applyAlignment="1" applyProtection="1">
      <alignment horizontal="center"/>
      <protection locked="0"/>
    </xf>
    <xf numFmtId="0" fontId="19" fillId="8" borderId="0" xfId="0" applyFont="1" applyFill="1" applyAlignment="1" applyProtection="1">
      <alignment horizontal="center"/>
      <protection locked="0"/>
    </xf>
    <xf numFmtId="0" fontId="19" fillId="6" borderId="0" xfId="0" applyFont="1" applyFill="1" applyAlignment="1" applyProtection="1">
      <alignment horizontal="center"/>
      <protection locked="0"/>
    </xf>
    <xf numFmtId="0" fontId="15" fillId="14" borderId="32" xfId="8" applyFont="1" applyFill="1" applyBorder="1" applyProtection="1">
      <protection hidden="1"/>
    </xf>
    <xf numFmtId="0" fontId="15" fillId="14" borderId="2" xfId="8" applyFont="1" applyFill="1" applyBorder="1" applyProtection="1">
      <protection hidden="1"/>
    </xf>
    <xf numFmtId="0" fontId="15" fillId="14" borderId="33" xfId="8" applyFont="1" applyFill="1" applyBorder="1" applyProtection="1">
      <protection hidden="1"/>
    </xf>
    <xf numFmtId="0" fontId="15" fillId="14" borderId="34" xfId="8" applyFont="1" applyFill="1" applyBorder="1" applyProtection="1">
      <protection hidden="1"/>
    </xf>
    <xf numFmtId="0" fontId="15" fillId="14" borderId="0" xfId="8" applyFont="1" applyFill="1" applyProtection="1">
      <protection hidden="1"/>
    </xf>
    <xf numFmtId="0" fontId="15" fillId="14" borderId="35" xfId="8" applyFont="1" applyFill="1" applyBorder="1" applyProtection="1">
      <protection hidden="1"/>
    </xf>
    <xf numFmtId="0" fontId="15" fillId="14" borderId="36" xfId="8" applyFont="1" applyFill="1" applyBorder="1" applyProtection="1">
      <protection hidden="1"/>
    </xf>
    <xf numFmtId="0" fontId="15" fillId="14" borderId="37" xfId="8" applyFont="1" applyFill="1" applyBorder="1" applyProtection="1">
      <protection hidden="1"/>
    </xf>
    <xf numFmtId="0" fontId="15" fillId="14" borderId="38" xfId="8" applyFont="1" applyFill="1" applyBorder="1" applyProtection="1">
      <protection hidden="1"/>
    </xf>
    <xf numFmtId="0" fontId="40" fillId="15" borderId="1" xfId="8" applyFont="1" applyFill="1" applyBorder="1" applyAlignment="1" applyProtection="1">
      <alignment horizontal="center" vertical="center"/>
      <protection hidden="1"/>
    </xf>
    <xf numFmtId="0" fontId="40" fillId="14" borderId="1" xfId="8" applyFont="1" applyFill="1" applyBorder="1" applyAlignment="1" applyProtection="1">
      <alignment horizontal="center" vertical="center"/>
      <protection hidden="1"/>
    </xf>
    <xf numFmtId="0" fontId="40" fillId="5" borderId="1" xfId="8" applyFont="1" applyFill="1" applyBorder="1" applyAlignment="1" applyProtection="1">
      <alignment horizontal="center" vertical="center"/>
      <protection hidden="1"/>
    </xf>
    <xf numFmtId="0" fontId="32" fillId="0" borderId="1" xfId="208" applyFont="1" applyBorder="1" applyAlignment="1" applyProtection="1">
      <alignment horizontal="left" vertical="center" wrapText="1"/>
      <protection locked="0"/>
    </xf>
    <xf numFmtId="0" fontId="12" fillId="0" borderId="1" xfId="208" applyFont="1" applyBorder="1" applyAlignment="1" applyProtection="1">
      <alignment horizontal="center" vertical="center" wrapText="1"/>
      <protection locked="0"/>
    </xf>
    <xf numFmtId="0" fontId="13" fillId="0" borderId="0" xfId="0" applyFont="1" applyProtection="1">
      <protection locked="0"/>
    </xf>
    <xf numFmtId="0" fontId="13" fillId="11" borderId="1" xfId="0" applyFont="1" applyFill="1" applyBorder="1" applyAlignment="1" applyProtection="1">
      <alignment horizontal="center"/>
      <protection locked="0"/>
    </xf>
    <xf numFmtId="0" fontId="23" fillId="0" borderId="1" xfId="0" applyFont="1" applyBorder="1" applyAlignment="1" applyProtection="1">
      <alignment vertical="center"/>
      <protection locked="0"/>
    </xf>
    <xf numFmtId="0" fontId="23" fillId="0" borderId="1" xfId="0" applyFont="1" applyBorder="1" applyAlignment="1" applyProtection="1">
      <alignment wrapText="1"/>
      <protection locked="0"/>
    </xf>
    <xf numFmtId="0" fontId="23" fillId="0" borderId="1" xfId="0" applyFont="1" applyBorder="1" applyProtection="1">
      <protection locked="0"/>
    </xf>
    <xf numFmtId="0" fontId="23" fillId="0" borderId="1" xfId="0" applyFont="1" applyBorder="1" applyAlignment="1" applyProtection="1">
      <alignment vertical="center" wrapText="1"/>
      <protection locked="0"/>
    </xf>
    <xf numFmtId="0" fontId="18" fillId="0" borderId="0" xfId="0" applyFont="1" applyAlignment="1">
      <alignment horizontal="center"/>
    </xf>
    <xf numFmtId="0" fontId="17" fillId="0" borderId="0" xfId="0" applyFont="1"/>
    <xf numFmtId="0" fontId="41" fillId="21" borderId="32" xfId="8" applyFont="1" applyFill="1" applyBorder="1" applyProtection="1">
      <protection hidden="1"/>
    </xf>
    <xf numFmtId="0" fontId="41" fillId="21" borderId="2" xfId="8" applyFont="1" applyFill="1" applyBorder="1" applyProtection="1">
      <protection hidden="1"/>
    </xf>
    <xf numFmtId="0" fontId="41" fillId="21" borderId="33" xfId="8" applyFont="1" applyFill="1" applyBorder="1" applyProtection="1">
      <protection hidden="1"/>
    </xf>
    <xf numFmtId="0" fontId="41" fillId="21" borderId="34" xfId="8" applyFont="1" applyFill="1" applyBorder="1" applyProtection="1">
      <protection hidden="1"/>
    </xf>
    <xf numFmtId="0" fontId="41" fillId="21" borderId="0" xfId="8" applyFont="1" applyFill="1" applyProtection="1">
      <protection hidden="1"/>
    </xf>
    <xf numFmtId="0" fontId="41" fillId="21" borderId="35" xfId="8" applyFont="1" applyFill="1" applyBorder="1" applyProtection="1">
      <protection hidden="1"/>
    </xf>
    <xf numFmtId="0" fontId="41" fillId="21" borderId="36" xfId="8" applyFont="1" applyFill="1" applyBorder="1" applyProtection="1">
      <protection hidden="1"/>
    </xf>
    <xf numFmtId="0" fontId="41" fillId="21" borderId="37" xfId="8" applyFont="1" applyFill="1" applyBorder="1" applyProtection="1">
      <protection hidden="1"/>
    </xf>
    <xf numFmtId="0" fontId="41" fillId="21" borderId="38" xfId="8" applyFont="1" applyFill="1" applyBorder="1" applyProtection="1">
      <protection hidden="1"/>
    </xf>
    <xf numFmtId="0" fontId="49" fillId="0" borderId="1" xfId="0" applyFont="1" applyBorder="1" applyAlignment="1">
      <alignment horizontal="center"/>
    </xf>
    <xf numFmtId="0" fontId="49" fillId="0" borderId="1" xfId="0" applyFont="1" applyBorder="1" applyAlignment="1">
      <alignment horizontal="center" wrapText="1"/>
    </xf>
    <xf numFmtId="0" fontId="49" fillId="0" borderId="1" xfId="0" applyFont="1" applyBorder="1" applyAlignment="1">
      <alignment horizontal="center" vertical="center" wrapText="1"/>
    </xf>
    <xf numFmtId="0" fontId="49" fillId="5" borderId="1" xfId="0" applyFont="1" applyFill="1" applyBorder="1" applyAlignment="1">
      <alignment horizontal="center"/>
    </xf>
    <xf numFmtId="0" fontId="49" fillId="0" borderId="0" xfId="0" applyFont="1" applyAlignment="1">
      <alignment horizontal="center"/>
    </xf>
    <xf numFmtId="0" fontId="50" fillId="16" borderId="6" xfId="0" applyFont="1" applyFill="1" applyBorder="1" applyAlignment="1">
      <alignment horizontal="center" vertical="center" wrapText="1"/>
    </xf>
    <xf numFmtId="0" fontId="50" fillId="16" borderId="13" xfId="0" applyFont="1" applyFill="1" applyBorder="1" applyAlignment="1">
      <alignment horizontal="center" vertical="center" wrapText="1"/>
    </xf>
    <xf numFmtId="0" fontId="50" fillId="16" borderId="15" xfId="0" applyFont="1" applyFill="1" applyBorder="1" applyAlignment="1">
      <alignment horizontal="center" vertical="center" wrapText="1"/>
    </xf>
    <xf numFmtId="0" fontId="51" fillId="14" borderId="1" xfId="0" applyFont="1" applyFill="1" applyBorder="1" applyAlignment="1" applyProtection="1">
      <alignment horizontal="center" vertical="center"/>
      <protection hidden="1"/>
    </xf>
    <xf numFmtId="0" fontId="51" fillId="14" borderId="1" xfId="8" applyFont="1" applyFill="1" applyBorder="1" applyAlignment="1" applyProtection="1">
      <alignment horizontal="center" vertical="center"/>
      <protection hidden="1"/>
    </xf>
    <xf numFmtId="0" fontId="51" fillId="19" borderId="1" xfId="0" applyFont="1" applyFill="1" applyBorder="1" applyAlignment="1" applyProtection="1">
      <alignment horizontal="center" vertical="center"/>
      <protection hidden="1"/>
    </xf>
    <xf numFmtId="0" fontId="51" fillId="5" borderId="1" xfId="8" applyFont="1" applyFill="1" applyBorder="1" applyAlignment="1" applyProtection="1">
      <alignment horizontal="center" vertical="center"/>
      <protection hidden="1"/>
    </xf>
    <xf numFmtId="0" fontId="51" fillId="15" borderId="1" xfId="8" applyFont="1" applyFill="1" applyBorder="1" applyAlignment="1" applyProtection="1">
      <alignment horizontal="center" vertical="center"/>
      <protection hidden="1"/>
    </xf>
    <xf numFmtId="0" fontId="51" fillId="21" borderId="1" xfId="8" applyFont="1" applyFill="1" applyBorder="1" applyAlignment="1" applyProtection="1">
      <alignment horizontal="center" vertical="center"/>
      <protection hidden="1"/>
    </xf>
    <xf numFmtId="0" fontId="52" fillId="24" borderId="32" xfId="208" applyFont="1" applyFill="1" applyBorder="1" applyAlignment="1" applyProtection="1">
      <alignment horizontal="center" vertical="center" wrapText="1"/>
      <protection locked="0"/>
    </xf>
    <xf numFmtId="0" fontId="52" fillId="24" borderId="2" xfId="208" applyFont="1" applyFill="1" applyBorder="1" applyAlignment="1" applyProtection="1">
      <alignment horizontal="center" vertical="center" wrapText="1"/>
      <protection locked="0"/>
    </xf>
    <xf numFmtId="0" fontId="52" fillId="24" borderId="33" xfId="208" applyFont="1" applyFill="1" applyBorder="1" applyAlignment="1" applyProtection="1">
      <alignment horizontal="center" vertical="center" wrapText="1"/>
      <protection locked="0"/>
    </xf>
    <xf numFmtId="0" fontId="52" fillId="24" borderId="36" xfId="208" applyFont="1" applyFill="1" applyBorder="1" applyAlignment="1" applyProtection="1">
      <alignment horizontal="center" vertical="center" wrapText="1"/>
      <protection locked="0"/>
    </xf>
    <xf numFmtId="0" fontId="52" fillId="24" borderId="37" xfId="208" applyFont="1" applyFill="1" applyBorder="1" applyAlignment="1" applyProtection="1">
      <alignment horizontal="center" vertical="center" wrapText="1"/>
      <protection locked="0"/>
    </xf>
    <xf numFmtId="0" fontId="52" fillId="24" borderId="38" xfId="208" applyFont="1" applyFill="1" applyBorder="1" applyAlignment="1" applyProtection="1">
      <alignment horizontal="center" vertical="center" wrapText="1"/>
      <protection locked="0"/>
    </xf>
    <xf numFmtId="0" fontId="45" fillId="0" borderId="0" xfId="208" applyFont="1" applyAlignment="1" applyProtection="1">
      <alignment horizontal="center"/>
      <protection locked="0"/>
    </xf>
    <xf numFmtId="0" fontId="8" fillId="0" borderId="0" xfId="208" applyProtection="1">
      <protection locked="0"/>
    </xf>
    <xf numFmtId="0" fontId="44" fillId="17" borderId="1" xfId="208" applyFont="1" applyFill="1" applyBorder="1" applyAlignment="1" applyProtection="1">
      <alignment wrapText="1"/>
      <protection locked="0"/>
    </xf>
    <xf numFmtId="0" fontId="45" fillId="0" borderId="1" xfId="208" applyFont="1" applyBorder="1" applyAlignment="1" applyProtection="1">
      <alignment horizontal="center" vertical="center"/>
      <protection locked="0"/>
    </xf>
    <xf numFmtId="0" fontId="52" fillId="17" borderId="1" xfId="208" applyFont="1" applyFill="1" applyBorder="1" applyAlignment="1" applyProtection="1">
      <alignment horizontal="left" vertical="center"/>
      <protection locked="0"/>
    </xf>
    <xf numFmtId="0" fontId="46" fillId="0" borderId="0" xfId="208" applyFont="1" applyAlignment="1" applyProtection="1">
      <alignment horizontal="center"/>
      <protection locked="0"/>
    </xf>
    <xf numFmtId="0" fontId="52" fillId="14" borderId="1" xfId="208" applyFont="1" applyFill="1" applyBorder="1" applyAlignment="1" applyProtection="1">
      <alignment horizontal="left" vertical="center"/>
      <protection locked="0"/>
    </xf>
    <xf numFmtId="0" fontId="47" fillId="0" borderId="1" xfId="208" applyFont="1" applyBorder="1" applyAlignment="1" applyProtection="1">
      <alignment wrapText="1"/>
      <protection locked="0"/>
    </xf>
    <xf numFmtId="0" fontId="7" fillId="0" borderId="0" xfId="208" applyFont="1" applyProtection="1">
      <protection locked="0"/>
    </xf>
    <xf numFmtId="0" fontId="8" fillId="0" borderId="0" xfId="208"/>
    <xf numFmtId="0" fontId="52" fillId="23" borderId="1" xfId="208" applyFont="1" applyFill="1" applyBorder="1" applyAlignment="1">
      <alignment horizontal="left" vertical="center"/>
    </xf>
    <xf numFmtId="0" fontId="12" fillId="0" borderId="1" xfId="208" applyFont="1" applyBorder="1" applyAlignment="1">
      <alignment horizontal="center" vertical="center" wrapText="1"/>
    </xf>
    <xf numFmtId="0" fontId="46" fillId="0" borderId="0" xfId="208" applyFont="1" applyAlignment="1">
      <alignment horizontal="center"/>
    </xf>
    <xf numFmtId="0" fontId="12" fillId="0" borderId="52" xfId="208" applyFont="1" applyBorder="1" applyAlignment="1">
      <alignment horizontal="center" vertical="center" wrapText="1"/>
    </xf>
    <xf numFmtId="0" fontId="53" fillId="0" borderId="8" xfId="208" applyFont="1" applyBorder="1" applyAlignment="1">
      <alignment horizontal="center"/>
    </xf>
    <xf numFmtId="0" fontId="12" fillId="0" borderId="53" xfId="208" applyFont="1" applyBorder="1" applyAlignment="1">
      <alignment horizontal="center" vertical="center" wrapText="1"/>
    </xf>
    <xf numFmtId="0" fontId="53" fillId="0" borderId="27" xfId="208" applyFont="1" applyBorder="1" applyAlignment="1">
      <alignment horizontal="center"/>
    </xf>
    <xf numFmtId="0" fontId="12" fillId="0" borderId="54" xfId="208" applyFont="1" applyBorder="1" applyAlignment="1">
      <alignment horizontal="center" vertical="center" wrapText="1"/>
    </xf>
    <xf numFmtId="0" fontId="53" fillId="0" borderId="28" xfId="208" applyFont="1" applyBorder="1" applyAlignment="1">
      <alignment horizontal="center"/>
    </xf>
    <xf numFmtId="0" fontId="52" fillId="17" borderId="1" xfId="208" applyFont="1" applyFill="1" applyBorder="1" applyAlignment="1">
      <alignment horizontal="left" vertical="center"/>
    </xf>
    <xf numFmtId="0" fontId="10" fillId="0" borderId="1" xfId="208" applyFont="1" applyBorder="1" applyAlignment="1">
      <alignment horizontal="justify" vertical="center"/>
    </xf>
    <xf numFmtId="0" fontId="54" fillId="0" borderId="0" xfId="208" applyFont="1" applyProtection="1">
      <protection locked="0"/>
    </xf>
    <xf numFmtId="0" fontId="23" fillId="0" borderId="0" xfId="0" applyFont="1" applyProtection="1">
      <protection locked="0" hidden="1"/>
    </xf>
    <xf numFmtId="0" fontId="13" fillId="0" borderId="0" xfId="0" applyFont="1" applyProtection="1">
      <protection locked="0" hidden="1"/>
    </xf>
    <xf numFmtId="9" fontId="23" fillId="0" borderId="0" xfId="4" applyFont="1" applyProtection="1">
      <protection locked="0" hidden="1"/>
    </xf>
    <xf numFmtId="0" fontId="13" fillId="11" borderId="1" xfId="0" applyFont="1" applyFill="1" applyBorder="1" applyAlignment="1" applyProtection="1">
      <alignment horizontal="center"/>
      <protection locked="0" hidden="1"/>
    </xf>
    <xf numFmtId="0" fontId="17" fillId="0" borderId="0" xfId="0" applyFont="1" applyProtection="1">
      <protection locked="0"/>
    </xf>
    <xf numFmtId="0" fontId="46" fillId="0" borderId="0" xfId="208" applyFont="1" applyProtection="1">
      <protection locked="0"/>
    </xf>
    <xf numFmtId="0" fontId="8" fillId="0" borderId="1" xfId="208" applyBorder="1" applyAlignment="1">
      <alignment horizontal="center"/>
    </xf>
    <xf numFmtId="0" fontId="7" fillId="0" borderId="1" xfId="208" applyFont="1" applyBorder="1" applyAlignment="1">
      <alignment horizontal="center"/>
    </xf>
    <xf numFmtId="0" fontId="32" fillId="0" borderId="1" xfId="0" applyFont="1" applyBorder="1" applyAlignment="1">
      <alignment horizontal="center" vertical="center" wrapText="1"/>
    </xf>
    <xf numFmtId="0" fontId="10" fillId="0" borderId="1" xfId="0" applyFont="1" applyBorder="1"/>
    <xf numFmtId="0" fontId="10" fillId="0" borderId="0" xfId="0" applyFont="1"/>
    <xf numFmtId="0" fontId="10" fillId="0" borderId="0" xfId="0" applyFont="1" applyAlignment="1">
      <alignment vertical="center"/>
    </xf>
    <xf numFmtId="0" fontId="55" fillId="0" borderId="0" xfId="0" applyFont="1" applyAlignment="1" applyProtection="1">
      <alignment horizontal="center"/>
      <protection hidden="1"/>
    </xf>
    <xf numFmtId="0" fontId="56" fillId="0" borderId="0" xfId="0" applyFont="1" applyProtection="1">
      <protection hidden="1"/>
    </xf>
    <xf numFmtId="0" fontId="41" fillId="25" borderId="32" xfId="8" applyFont="1" applyFill="1" applyBorder="1" applyProtection="1">
      <protection hidden="1"/>
    </xf>
    <xf numFmtId="0" fontId="41" fillId="25" borderId="2" xfId="8" applyFont="1" applyFill="1" applyBorder="1" applyProtection="1">
      <protection hidden="1"/>
    </xf>
    <xf numFmtId="0" fontId="41" fillId="25" borderId="33" xfId="8" applyFont="1" applyFill="1" applyBorder="1" applyProtection="1">
      <protection hidden="1"/>
    </xf>
    <xf numFmtId="0" fontId="41" fillId="25" borderId="34" xfId="8" applyFont="1" applyFill="1" applyBorder="1" applyProtection="1">
      <protection hidden="1"/>
    </xf>
    <xf numFmtId="0" fontId="41" fillId="25" borderId="0" xfId="8" applyFont="1" applyFill="1" applyProtection="1">
      <protection hidden="1"/>
    </xf>
    <xf numFmtId="0" fontId="41" fillId="25" borderId="35" xfId="8" applyFont="1" applyFill="1" applyBorder="1" applyProtection="1">
      <protection hidden="1"/>
    </xf>
    <xf numFmtId="0" fontId="41" fillId="25" borderId="36" xfId="8" applyFont="1" applyFill="1" applyBorder="1" applyProtection="1">
      <protection hidden="1"/>
    </xf>
    <xf numFmtId="0" fontId="41" fillId="25" borderId="37" xfId="8" applyFont="1" applyFill="1" applyBorder="1" applyProtection="1">
      <protection hidden="1"/>
    </xf>
    <xf numFmtId="0" fontId="41" fillId="25" borderId="38" xfId="8" applyFont="1" applyFill="1" applyBorder="1" applyProtection="1">
      <protection hidden="1"/>
    </xf>
    <xf numFmtId="0" fontId="15" fillId="25" borderId="32" xfId="8" applyFont="1" applyFill="1" applyBorder="1" applyProtection="1">
      <protection hidden="1"/>
    </xf>
    <xf numFmtId="0" fontId="15" fillId="25" borderId="2" xfId="8" applyFont="1" applyFill="1" applyBorder="1" applyProtection="1">
      <protection hidden="1"/>
    </xf>
    <xf numFmtId="0" fontId="15" fillId="25" borderId="33" xfId="8" applyFont="1" applyFill="1" applyBorder="1" applyProtection="1">
      <protection hidden="1"/>
    </xf>
    <xf numFmtId="0" fontId="15" fillId="25" borderId="34" xfId="8" applyFont="1" applyFill="1" applyBorder="1" applyProtection="1">
      <protection hidden="1"/>
    </xf>
    <xf numFmtId="0" fontId="15" fillId="25" borderId="0" xfId="8" applyFont="1" applyFill="1" applyProtection="1">
      <protection hidden="1"/>
    </xf>
    <xf numFmtId="0" fontId="15" fillId="25" borderId="35" xfId="8" applyFont="1" applyFill="1" applyBorder="1" applyProtection="1">
      <protection hidden="1"/>
    </xf>
    <xf numFmtId="0" fontId="15" fillId="25" borderId="36" xfId="8" applyFont="1" applyFill="1" applyBorder="1" applyProtection="1">
      <protection hidden="1"/>
    </xf>
    <xf numFmtId="0" fontId="15" fillId="25" borderId="37" xfId="8" applyFont="1" applyFill="1" applyBorder="1" applyProtection="1">
      <protection hidden="1"/>
    </xf>
    <xf numFmtId="0" fontId="15" fillId="25" borderId="38" xfId="8" applyFont="1" applyFill="1" applyBorder="1" applyProtection="1">
      <protection hidden="1"/>
    </xf>
    <xf numFmtId="0" fontId="23" fillId="0" borderId="1" xfId="0" applyFont="1" applyBorder="1" applyProtection="1">
      <protection locked="0" hidden="1"/>
    </xf>
    <xf numFmtId="0" fontId="23" fillId="0" borderId="0" xfId="0" applyFont="1" applyProtection="1">
      <protection hidden="1"/>
    </xf>
    <xf numFmtId="0" fontId="23" fillId="0" borderId="0" xfId="0" applyFont="1" applyAlignment="1" applyProtection="1">
      <alignment horizontal="center"/>
      <protection hidden="1"/>
    </xf>
    <xf numFmtId="0" fontId="23" fillId="0" borderId="24" xfId="0" applyFont="1" applyBorder="1" applyAlignment="1" applyProtection="1">
      <alignment horizontal="left"/>
      <protection hidden="1"/>
    </xf>
    <xf numFmtId="0" fontId="23" fillId="0" borderId="8" xfId="0" applyFont="1" applyBorder="1" applyAlignment="1" applyProtection="1">
      <alignment horizontal="left"/>
      <protection hidden="1"/>
    </xf>
    <xf numFmtId="0" fontId="23" fillId="0" borderId="25" xfId="0" applyFont="1" applyBorder="1" applyAlignment="1" applyProtection="1">
      <alignment horizontal="left"/>
      <protection hidden="1"/>
    </xf>
    <xf numFmtId="0" fontId="23" fillId="0" borderId="27" xfId="0" applyFont="1" applyBorder="1" applyAlignment="1" applyProtection="1">
      <alignment horizontal="left"/>
      <protection hidden="1"/>
    </xf>
    <xf numFmtId="0" fontId="23" fillId="0" borderId="26" xfId="0" applyFont="1" applyBorder="1" applyAlignment="1" applyProtection="1">
      <alignment horizontal="left"/>
      <protection hidden="1"/>
    </xf>
    <xf numFmtId="0" fontId="23" fillId="0" borderId="28" xfId="0" applyFont="1" applyBorder="1" applyAlignment="1" applyProtection="1">
      <alignment horizontal="left"/>
      <protection hidden="1"/>
    </xf>
    <xf numFmtId="0" fontId="23" fillId="0" borderId="24" xfId="0" applyFont="1" applyBorder="1" applyAlignment="1" applyProtection="1">
      <alignment horizontal="left" vertical="center" wrapText="1"/>
      <protection hidden="1"/>
    </xf>
    <xf numFmtId="0" fontId="23" fillId="0" borderId="25" xfId="0" applyFont="1" applyBorder="1" applyAlignment="1" applyProtection="1">
      <alignment horizontal="left" vertical="center"/>
      <protection hidden="1"/>
    </xf>
    <xf numFmtId="0" fontId="23" fillId="0" borderId="25" xfId="0" applyFont="1" applyBorder="1" applyAlignment="1" applyProtection="1">
      <alignment horizontal="left" vertical="center" wrapText="1"/>
      <protection hidden="1"/>
    </xf>
    <xf numFmtId="0" fontId="23" fillId="0" borderId="24" xfId="0" applyFont="1" applyBorder="1" applyAlignment="1" applyProtection="1">
      <alignment horizontal="left" wrapText="1"/>
      <protection hidden="1"/>
    </xf>
    <xf numFmtId="0" fontId="23" fillId="0" borderId="31" xfId="0" applyFont="1" applyBorder="1" applyAlignment="1" applyProtection="1">
      <alignment horizontal="left" vertical="center"/>
      <protection hidden="1"/>
    </xf>
    <xf numFmtId="0" fontId="23" fillId="0" borderId="25" xfId="0" applyFont="1" applyBorder="1" applyAlignment="1" applyProtection="1">
      <alignment horizontal="left" wrapText="1"/>
      <protection hidden="1"/>
    </xf>
    <xf numFmtId="0" fontId="23" fillId="0" borderId="31" xfId="0" applyFont="1" applyBorder="1" applyAlignment="1" applyProtection="1">
      <alignment horizontal="left" wrapText="1"/>
      <protection hidden="1"/>
    </xf>
    <xf numFmtId="0" fontId="23" fillId="0" borderId="31" xfId="0" applyFont="1" applyBorder="1" applyAlignment="1" applyProtection="1">
      <alignment horizontal="left"/>
      <protection hidden="1"/>
    </xf>
    <xf numFmtId="0" fontId="23" fillId="0" borderId="0" xfId="0" applyFont="1" applyAlignment="1" applyProtection="1">
      <alignment horizontal="left"/>
      <protection hidden="1"/>
    </xf>
    <xf numFmtId="0" fontId="23" fillId="0" borderId="1" xfId="0" applyFont="1" applyBorder="1" applyAlignment="1" applyProtection="1">
      <alignment horizontal="left" vertical="center" wrapText="1"/>
      <protection hidden="1"/>
    </xf>
    <xf numFmtId="0" fontId="23" fillId="14" borderId="1" xfId="0" applyFont="1" applyFill="1" applyBorder="1" applyAlignment="1" applyProtection="1">
      <alignment horizontal="center" vertical="center" wrapText="1"/>
      <protection hidden="1"/>
    </xf>
    <xf numFmtId="0" fontId="23" fillId="0" borderId="1" xfId="0" applyFont="1" applyBorder="1" applyAlignment="1" applyProtection="1">
      <alignment horizontal="center" vertical="center" wrapText="1"/>
      <protection hidden="1"/>
    </xf>
    <xf numFmtId="0" fontId="23" fillId="0" borderId="0" xfId="0" applyFont="1" applyAlignment="1" applyProtection="1">
      <alignment horizontal="center" vertical="center" wrapText="1"/>
      <protection hidden="1"/>
    </xf>
    <xf numFmtId="0" fontId="23" fillId="19" borderId="1" xfId="0" applyFont="1" applyFill="1" applyBorder="1" applyAlignment="1" applyProtection="1">
      <alignment horizontal="center" vertical="center" wrapText="1"/>
      <protection hidden="1"/>
    </xf>
    <xf numFmtId="0" fontId="23" fillId="0" borderId="7" xfId="0" applyFont="1" applyBorder="1" applyAlignment="1" applyProtection="1">
      <alignment horizontal="left"/>
      <protection hidden="1"/>
    </xf>
    <xf numFmtId="0" fontId="23" fillId="0" borderId="1" xfId="0" applyFont="1" applyBorder="1" applyAlignment="1" applyProtection="1">
      <alignment horizontal="left"/>
      <protection hidden="1"/>
    </xf>
    <xf numFmtId="0" fontId="23" fillId="0" borderId="9" xfId="0" applyFont="1" applyBorder="1" applyAlignment="1" applyProtection="1">
      <alignment horizontal="left"/>
      <protection hidden="1"/>
    </xf>
    <xf numFmtId="0" fontId="23" fillId="0" borderId="24" xfId="0" applyFont="1" applyBorder="1" applyAlignment="1" applyProtection="1">
      <alignment horizontal="center"/>
      <protection hidden="1"/>
    </xf>
    <xf numFmtId="0" fontId="23" fillId="0" borderId="25" xfId="0" applyFont="1" applyBorder="1" applyAlignment="1" applyProtection="1">
      <alignment horizontal="center"/>
      <protection hidden="1"/>
    </xf>
    <xf numFmtId="0" fontId="23" fillId="0" borderId="31" xfId="0" applyFont="1" applyBorder="1" applyAlignment="1" applyProtection="1">
      <alignment horizontal="center"/>
      <protection hidden="1"/>
    </xf>
    <xf numFmtId="0" fontId="23" fillId="0" borderId="26" xfId="0" applyFont="1" applyBorder="1" applyAlignment="1" applyProtection="1">
      <alignment horizontal="center"/>
      <protection hidden="1"/>
    </xf>
    <xf numFmtId="0" fontId="23" fillId="0" borderId="1" xfId="0" applyFont="1" applyBorder="1" applyAlignment="1">
      <alignment horizontal="center"/>
    </xf>
    <xf numFmtId="0" fontId="23" fillId="0" borderId="1" xfId="0" applyFont="1" applyBorder="1" applyAlignment="1" applyProtection="1">
      <alignment horizontal="center"/>
      <protection hidden="1"/>
    </xf>
    <xf numFmtId="0" fontId="23" fillId="0" borderId="1" xfId="0" applyFont="1" applyBorder="1" applyAlignment="1" applyProtection="1">
      <alignment horizontal="center" vertical="center"/>
      <protection hidden="1"/>
    </xf>
    <xf numFmtId="9" fontId="23" fillId="0" borderId="1" xfId="4" applyFont="1" applyBorder="1" applyAlignment="1" applyProtection="1">
      <alignment horizontal="center" vertical="center"/>
      <protection hidden="1"/>
    </xf>
    <xf numFmtId="0" fontId="23" fillId="0" borderId="1" xfId="0" applyFont="1" applyBorder="1" applyAlignment="1" applyProtection="1">
      <alignment horizontal="center" wrapText="1"/>
      <protection hidden="1"/>
    </xf>
    <xf numFmtId="0" fontId="23" fillId="0" borderId="1" xfId="0" applyFont="1" applyBorder="1" applyProtection="1">
      <protection hidden="1"/>
    </xf>
    <xf numFmtId="9" fontId="23" fillId="0" borderId="1" xfId="0" applyNumberFormat="1" applyFont="1" applyBorder="1" applyAlignment="1">
      <alignment horizontal="center"/>
    </xf>
    <xf numFmtId="9" fontId="23" fillId="0" borderId="0" xfId="0" applyNumberFormat="1" applyFont="1" applyAlignment="1">
      <alignment horizontal="center"/>
    </xf>
    <xf numFmtId="0" fontId="57" fillId="0" borderId="0" xfId="0" applyFont="1" applyProtection="1">
      <protection locked="0"/>
    </xf>
    <xf numFmtId="0" fontId="12" fillId="4" borderId="0" xfId="3" applyFont="1" applyFill="1"/>
    <xf numFmtId="0" fontId="35" fillId="4" borderId="0" xfId="3" applyFont="1" applyFill="1"/>
    <xf numFmtId="0" fontId="57" fillId="4" borderId="0" xfId="3" applyFont="1" applyFill="1"/>
    <xf numFmtId="0" fontId="15" fillId="4" borderId="0" xfId="3" applyFont="1" applyFill="1" applyAlignment="1">
      <alignment horizontal="right"/>
    </xf>
    <xf numFmtId="0" fontId="15" fillId="4" borderId="0" xfId="3" applyFont="1" applyFill="1" applyAlignment="1">
      <alignment horizontal="left"/>
    </xf>
    <xf numFmtId="0" fontId="59" fillId="4" borderId="0" xfId="3" applyFont="1" applyFill="1"/>
    <xf numFmtId="0" fontId="61" fillId="4" borderId="0" xfId="3" applyFont="1" applyFill="1" applyAlignment="1">
      <alignment vertical="center" wrapText="1"/>
    </xf>
    <xf numFmtId="0" fontId="12" fillId="9" borderId="0" xfId="3" applyFont="1" applyFill="1"/>
    <xf numFmtId="0" fontId="61" fillId="4" borderId="0" xfId="3" applyFont="1" applyFill="1" applyAlignment="1">
      <alignment vertical="center"/>
    </xf>
    <xf numFmtId="0" fontId="12" fillId="10" borderId="0" xfId="3" applyFont="1" applyFill="1"/>
    <xf numFmtId="0" fontId="11" fillId="4" borderId="0" xfId="3" applyFont="1" applyFill="1" applyAlignment="1">
      <alignment horizontal="center"/>
    </xf>
    <xf numFmtId="0" fontId="15" fillId="4" borderId="0" xfId="3" applyFont="1" applyFill="1" applyAlignment="1">
      <alignment horizontal="center"/>
    </xf>
    <xf numFmtId="0" fontId="15" fillId="4" borderId="0" xfId="3" applyFont="1" applyFill="1"/>
    <xf numFmtId="0" fontId="15" fillId="4" borderId="0" xfId="3" applyFont="1" applyFill="1" applyAlignment="1">
      <alignment horizontal="left" wrapText="1"/>
    </xf>
    <xf numFmtId="0" fontId="12" fillId="4" borderId="0" xfId="0" applyFont="1" applyFill="1" applyAlignment="1">
      <alignment vertical="center"/>
    </xf>
    <xf numFmtId="0" fontId="15" fillId="4" borderId="0" xfId="3" applyFont="1" applyFill="1" applyAlignment="1">
      <alignment horizontal="center" vertical="center"/>
    </xf>
    <xf numFmtId="0" fontId="15" fillId="4" borderId="0" xfId="3" applyFont="1" applyFill="1" applyAlignment="1">
      <alignment vertical="center"/>
    </xf>
    <xf numFmtId="0" fontId="15" fillId="4" borderId="0" xfId="3" applyFont="1" applyFill="1" applyAlignment="1">
      <alignment horizontal="left" vertical="center"/>
    </xf>
    <xf numFmtId="0" fontId="12" fillId="4" borderId="0" xfId="3" applyFont="1" applyFill="1" applyAlignment="1">
      <alignment vertical="center"/>
    </xf>
    <xf numFmtId="0" fontId="11" fillId="4" borderId="0" xfId="3" applyFont="1" applyFill="1" applyAlignment="1">
      <alignment horizontal="center" vertical="center"/>
    </xf>
    <xf numFmtId="0" fontId="19" fillId="4" borderId="0" xfId="3" applyFont="1" applyFill="1" applyAlignment="1">
      <alignment horizontal="center"/>
    </xf>
    <xf numFmtId="0" fontId="12" fillId="5" borderId="0" xfId="0" applyFont="1" applyFill="1"/>
    <xf numFmtId="0" fontId="63" fillId="5" borderId="0" xfId="0" applyFont="1" applyFill="1"/>
    <xf numFmtId="0" fontId="15" fillId="4" borderId="0" xfId="3" applyFont="1" applyFill="1" applyAlignment="1">
      <alignment wrapText="1"/>
    </xf>
    <xf numFmtId="0" fontId="15" fillId="4" borderId="0" xfId="3" applyFont="1" applyFill="1" applyAlignment="1">
      <alignment horizontal="center" wrapText="1"/>
    </xf>
    <xf numFmtId="0" fontId="0" fillId="5" borderId="0" xfId="0" applyFill="1" applyProtection="1">
      <protection locked="0"/>
    </xf>
    <xf numFmtId="0" fontId="13" fillId="5" borderId="0" xfId="0" quotePrefix="1" applyFont="1" applyFill="1" applyAlignment="1" applyProtection="1">
      <alignment horizontal="center"/>
      <protection locked="0"/>
    </xf>
    <xf numFmtId="0" fontId="0" fillId="0" borderId="0" xfId="0" applyAlignment="1" applyProtection="1">
      <alignment horizontal="center" vertical="center"/>
      <protection locked="0"/>
    </xf>
    <xf numFmtId="0" fontId="21" fillId="0" borderId="0" xfId="0" applyFont="1" applyAlignment="1" applyProtection="1">
      <alignment horizontal="center" vertical="center"/>
      <protection locked="0"/>
    </xf>
    <xf numFmtId="0" fontId="65" fillId="0" borderId="1" xfId="0" applyFont="1" applyBorder="1" applyAlignment="1" applyProtection="1">
      <alignment horizontal="left" vertical="center" wrapText="1"/>
      <protection locked="0"/>
    </xf>
    <xf numFmtId="0" fontId="65" fillId="0" borderId="1" xfId="0" applyFont="1" applyBorder="1" applyAlignment="1" applyProtection="1">
      <alignment horizontal="center" vertical="center"/>
      <protection locked="0"/>
    </xf>
    <xf numFmtId="0" fontId="65" fillId="0" borderId="0" xfId="0" applyFont="1" applyAlignment="1" applyProtection="1">
      <alignment horizontal="center" vertical="center" wrapText="1"/>
      <protection locked="0"/>
    </xf>
    <xf numFmtId="0" fontId="65" fillId="0" borderId="1" xfId="0" applyFont="1" applyBorder="1" applyAlignment="1" applyProtection="1">
      <alignment horizontal="center" vertical="center" wrapText="1"/>
      <protection locked="0"/>
    </xf>
    <xf numFmtId="0" fontId="65" fillId="0" borderId="41" xfId="0" applyFont="1" applyBorder="1" applyAlignment="1" applyProtection="1">
      <alignment horizontal="center" vertical="center" wrapText="1"/>
      <protection locked="0"/>
    </xf>
    <xf numFmtId="0" fontId="65" fillId="0" borderId="1" xfId="0" applyFont="1" applyBorder="1" applyAlignment="1" applyProtection="1">
      <alignment horizontal="center" vertical="center"/>
      <protection hidden="1"/>
    </xf>
    <xf numFmtId="0" fontId="65" fillId="0" borderId="1" xfId="1" applyFont="1" applyFill="1" applyBorder="1" applyAlignment="1" applyProtection="1">
      <alignment horizontal="center" vertical="center" wrapText="1"/>
      <protection locked="0"/>
    </xf>
    <xf numFmtId="0" fontId="65" fillId="0" borderId="1" xfId="5" applyFont="1" applyBorder="1" applyAlignment="1" applyProtection="1">
      <alignment horizontal="center" vertical="center" wrapText="1"/>
      <protection locked="0"/>
    </xf>
    <xf numFmtId="0" fontId="65" fillId="0" borderId="1" xfId="0" applyFont="1" applyBorder="1" applyAlignment="1" applyProtection="1">
      <alignment horizontal="justify" vertical="center" wrapText="1"/>
      <protection locked="0"/>
    </xf>
    <xf numFmtId="0" fontId="65" fillId="0" borderId="0" xfId="0" applyFont="1" applyAlignment="1" applyProtection="1">
      <alignment horizontal="left" vertical="center" wrapText="1"/>
      <protection locked="0"/>
    </xf>
    <xf numFmtId="0" fontId="65" fillId="0" borderId="1" xfId="0" applyFont="1" applyBorder="1" applyAlignment="1" applyProtection="1">
      <alignment horizontal="center" vertical="center" wrapText="1"/>
      <protection hidden="1"/>
    </xf>
    <xf numFmtId="0" fontId="65" fillId="5" borderId="0" xfId="0" applyFont="1" applyFill="1" applyAlignment="1" applyProtection="1">
      <alignment horizontal="left" vertical="center" wrapText="1"/>
      <protection locked="0"/>
    </xf>
    <xf numFmtId="0" fontId="65" fillId="5" borderId="1" xfId="0" applyFont="1" applyFill="1" applyBorder="1" applyAlignment="1" applyProtection="1">
      <alignment horizontal="left" vertical="center" wrapText="1"/>
      <protection locked="0"/>
    </xf>
    <xf numFmtId="0" fontId="65" fillId="5" borderId="1" xfId="5" applyFont="1" applyFill="1" applyBorder="1" applyAlignment="1" applyProtection="1">
      <alignment horizontal="center" vertical="center" wrapText="1"/>
      <protection locked="0"/>
    </xf>
    <xf numFmtId="0" fontId="65" fillId="5" borderId="1" xfId="0" applyFont="1" applyFill="1" applyBorder="1" applyAlignment="1" applyProtection="1">
      <alignment horizontal="justify" vertical="center" wrapText="1"/>
      <protection locked="0"/>
    </xf>
    <xf numFmtId="0" fontId="65" fillId="5" borderId="1" xfId="0" applyFont="1" applyFill="1" applyBorder="1" applyAlignment="1" applyProtection="1">
      <alignment horizontal="center" vertical="center" wrapText="1"/>
      <protection locked="0"/>
    </xf>
    <xf numFmtId="0" fontId="53" fillId="0" borderId="1" xfId="0" applyFont="1" applyBorder="1" applyAlignment="1" applyProtection="1">
      <alignment horizontal="center" vertical="center" wrapText="1"/>
      <protection locked="0"/>
    </xf>
    <xf numFmtId="0" fontId="65" fillId="5" borderId="1" xfId="0" applyFont="1" applyFill="1" applyBorder="1" applyAlignment="1" applyProtection="1">
      <alignment horizontal="center" vertical="center"/>
      <protection locked="0"/>
    </xf>
    <xf numFmtId="0" fontId="65" fillId="5" borderId="0" xfId="0" applyFont="1" applyFill="1" applyAlignment="1" applyProtection="1">
      <alignment horizontal="center" vertical="center" wrapText="1"/>
      <protection locked="0"/>
    </xf>
    <xf numFmtId="0" fontId="65" fillId="5" borderId="41" xfId="0" applyFont="1" applyFill="1" applyBorder="1" applyAlignment="1" applyProtection="1">
      <alignment horizontal="center" vertical="center" wrapText="1"/>
      <protection locked="0"/>
    </xf>
    <xf numFmtId="0" fontId="65" fillId="5" borderId="1" xfId="0" applyFont="1" applyFill="1" applyBorder="1" applyAlignment="1" applyProtection="1">
      <alignment horizontal="center" vertical="center"/>
      <protection hidden="1"/>
    </xf>
    <xf numFmtId="0" fontId="65" fillId="0" borderId="42" xfId="5" applyFont="1" applyBorder="1" applyAlignment="1" applyProtection="1">
      <alignment horizontal="center" vertical="center" wrapText="1"/>
      <protection locked="0"/>
    </xf>
    <xf numFmtId="0" fontId="65" fillId="0" borderId="42" xfId="0" applyFont="1" applyBorder="1" applyAlignment="1" applyProtection="1">
      <alignment horizontal="center" vertical="center" wrapText="1"/>
      <protection locked="0"/>
    </xf>
    <xf numFmtId="0" fontId="65" fillId="0" borderId="42" xfId="0" applyFont="1" applyBorder="1" applyAlignment="1" applyProtection="1">
      <alignment horizontal="left" vertical="center" wrapText="1"/>
      <protection locked="0"/>
    </xf>
    <xf numFmtId="0" fontId="65" fillId="0" borderId="0" xfId="0" applyFont="1" applyProtection="1">
      <protection locked="0"/>
    </xf>
    <xf numFmtId="0" fontId="65" fillId="0" borderId="1" xfId="0" applyFont="1" applyBorder="1" applyAlignment="1">
      <alignment horizontal="left" vertical="center" wrapText="1"/>
    </xf>
    <xf numFmtId="0" fontId="65" fillId="5" borderId="1" xfId="0" applyFont="1" applyFill="1" applyBorder="1" applyAlignment="1" applyProtection="1">
      <alignment horizontal="center" vertical="center" wrapText="1"/>
      <protection hidden="1"/>
    </xf>
    <xf numFmtId="0" fontId="65" fillId="0" borderId="41" xfId="0" applyFont="1" applyBorder="1" applyAlignment="1" applyProtection="1">
      <alignment horizontal="center" vertical="center"/>
      <protection hidden="1"/>
    </xf>
    <xf numFmtId="0" fontId="65" fillId="0" borderId="41" xfId="1" applyFont="1" applyFill="1" applyBorder="1" applyAlignment="1" applyProtection="1">
      <alignment horizontal="center" vertical="center" wrapText="1"/>
      <protection locked="0"/>
    </xf>
    <xf numFmtId="0" fontId="65" fillId="0" borderId="41" xfId="5" applyFont="1" applyBorder="1" applyAlignment="1" applyProtection="1">
      <alignment horizontal="center" vertical="center" wrapText="1"/>
      <protection locked="0"/>
    </xf>
    <xf numFmtId="0" fontId="65" fillId="26" borderId="1" xfId="0" applyFont="1" applyFill="1" applyBorder="1" applyAlignment="1" applyProtection="1">
      <alignment horizontal="left" vertical="center" wrapText="1"/>
      <protection locked="0"/>
    </xf>
    <xf numFmtId="0" fontId="65" fillId="0" borderId="0" xfId="0" applyFont="1" applyProtection="1">
      <protection hidden="1"/>
    </xf>
    <xf numFmtId="0" fontId="65" fillId="0" borderId="0" xfId="0" applyFont="1" applyAlignment="1" applyProtection="1">
      <alignment horizontal="center" vertical="center"/>
      <protection hidden="1"/>
    </xf>
    <xf numFmtId="0" fontId="65" fillId="5" borderId="0" xfId="0" applyFont="1" applyFill="1" applyProtection="1">
      <protection locked="0"/>
    </xf>
    <xf numFmtId="0" fontId="65" fillId="0" borderId="0" xfId="0" applyFont="1" applyAlignment="1" applyProtection="1">
      <alignment horizontal="center" vertical="center"/>
      <protection locked="0"/>
    </xf>
    <xf numFmtId="0" fontId="65" fillId="0" borderId="42" xfId="0" applyFont="1" applyBorder="1" applyAlignment="1" applyProtection="1">
      <alignment horizontal="center" vertical="center"/>
      <protection hidden="1"/>
    </xf>
    <xf numFmtId="0" fontId="65" fillId="0" borderId="42" xfId="1" applyFont="1" applyFill="1" applyBorder="1" applyAlignment="1" applyProtection="1">
      <alignment horizontal="center" vertical="center" wrapText="1"/>
      <protection locked="0"/>
    </xf>
    <xf numFmtId="0" fontId="65" fillId="0" borderId="0" xfId="1" applyFont="1" applyFill="1" applyBorder="1" applyAlignment="1" applyProtection="1">
      <alignment horizontal="center" vertical="center" wrapText="1"/>
      <protection locked="0"/>
    </xf>
    <xf numFmtId="0" fontId="66" fillId="0" borderId="0" xfId="0" applyFont="1" applyProtection="1">
      <protection locked="0"/>
    </xf>
    <xf numFmtId="0" fontId="66" fillId="0" borderId="0" xfId="0" applyFont="1" applyAlignment="1" applyProtection="1">
      <alignment horizontal="center" vertical="center" wrapText="1"/>
      <protection locked="0"/>
    </xf>
    <xf numFmtId="0" fontId="66" fillId="0" borderId="0" xfId="0" applyFont="1" applyProtection="1">
      <protection hidden="1"/>
    </xf>
    <xf numFmtId="0" fontId="66" fillId="5" borderId="0" xfId="0" applyFont="1" applyFill="1" applyProtection="1">
      <protection locked="0"/>
    </xf>
    <xf numFmtId="0" fontId="66" fillId="0" borderId="0" xfId="0" applyFont="1" applyAlignment="1" applyProtection="1">
      <alignment horizontal="center" vertical="center"/>
      <protection locked="0"/>
    </xf>
    <xf numFmtId="0" fontId="65" fillId="0" borderId="0" xfId="0" applyFont="1" applyAlignment="1" applyProtection="1">
      <alignment vertical="center" wrapText="1"/>
      <protection locked="0"/>
    </xf>
    <xf numFmtId="0" fontId="65" fillId="0" borderId="0" xfId="1" applyFont="1" applyAlignment="1" applyProtection="1">
      <alignment horizontal="center" vertical="center" wrapText="1"/>
      <protection locked="0"/>
    </xf>
    <xf numFmtId="0" fontId="69" fillId="14" borderId="46" xfId="0" applyFont="1" applyFill="1" applyBorder="1" applyAlignment="1" applyProtection="1">
      <alignment vertical="center" wrapText="1"/>
      <protection hidden="1"/>
    </xf>
    <xf numFmtId="0" fontId="65" fillId="5" borderId="0" xfId="0" applyFont="1" applyFill="1" applyAlignment="1" applyProtection="1">
      <alignment vertical="center" wrapText="1"/>
      <protection locked="0"/>
    </xf>
    <xf numFmtId="0" fontId="69" fillId="14" borderId="1" xfId="0" applyFont="1" applyFill="1" applyBorder="1" applyAlignment="1" applyProtection="1">
      <alignment vertical="center" wrapText="1"/>
      <protection hidden="1"/>
    </xf>
    <xf numFmtId="0" fontId="65" fillId="0" borderId="1" xfId="1" applyFont="1" applyBorder="1" applyAlignment="1" applyProtection="1">
      <alignment horizontal="center" vertical="center" wrapText="1"/>
      <protection locked="0"/>
    </xf>
    <xf numFmtId="0" fontId="65" fillId="5" borderId="0" xfId="1" applyFont="1" applyFill="1" applyAlignment="1">
      <alignment horizontal="center" vertical="center" wrapText="1"/>
      <protection locked="0"/>
    </xf>
    <xf numFmtId="0" fontId="65" fillId="5" borderId="1" xfId="1" applyFont="1" applyFill="1" applyBorder="1" applyAlignment="1">
      <alignment horizontal="center" vertical="center" wrapText="1"/>
      <protection locked="0"/>
    </xf>
    <xf numFmtId="0" fontId="69" fillId="14" borderId="33" xfId="0" applyFont="1" applyFill="1" applyBorder="1" applyAlignment="1" applyProtection="1">
      <alignment vertical="center" wrapText="1"/>
      <protection hidden="1"/>
    </xf>
    <xf numFmtId="0" fontId="65" fillId="0" borderId="0" xfId="1" applyFont="1" applyBorder="1" applyAlignment="1" applyProtection="1">
      <alignment horizontal="center" vertical="center" wrapText="1"/>
      <protection locked="0"/>
    </xf>
    <xf numFmtId="0" fontId="8" fillId="0" borderId="0" xfId="208" applyAlignment="1">
      <alignment horizontal="center"/>
    </xf>
    <xf numFmtId="0" fontId="7" fillId="0" borderId="0" xfId="208" applyFont="1" applyAlignment="1">
      <alignment horizontal="center"/>
    </xf>
    <xf numFmtId="0" fontId="5" fillId="0" borderId="1" xfId="208" applyFont="1" applyBorder="1" applyAlignment="1">
      <alignment horizontal="center"/>
    </xf>
    <xf numFmtId="0" fontId="5" fillId="0" borderId="0" xfId="208" applyFont="1" applyAlignment="1">
      <alignment horizontal="center"/>
    </xf>
    <xf numFmtId="0" fontId="4" fillId="0" borderId="1" xfId="208" applyFont="1" applyBorder="1" applyAlignment="1">
      <alignment horizontal="center"/>
    </xf>
    <xf numFmtId="0" fontId="53" fillId="0" borderId="41" xfId="0" applyFont="1" applyBorder="1" applyAlignment="1" applyProtection="1">
      <alignment horizontal="center" vertical="center" wrapText="1"/>
      <protection locked="0"/>
    </xf>
    <xf numFmtId="0" fontId="53" fillId="5" borderId="0" xfId="0" applyFont="1" applyFill="1" applyAlignment="1" applyProtection="1">
      <alignment horizontal="left" vertical="center" wrapText="1"/>
      <protection locked="0"/>
    </xf>
    <xf numFmtId="0" fontId="65" fillId="0" borderId="40" xfId="0" applyFont="1" applyBorder="1" applyAlignment="1" applyProtection="1">
      <alignment vertical="center"/>
      <protection locked="0"/>
    </xf>
    <xf numFmtId="0" fontId="0" fillId="0" borderId="0" xfId="0" applyAlignment="1" applyProtection="1">
      <alignment horizontal="center"/>
      <protection locked="0"/>
    </xf>
    <xf numFmtId="0" fontId="71" fillId="0" borderId="0" xfId="0" applyFont="1" applyAlignment="1" applyProtection="1">
      <alignment horizontal="center" vertical="center"/>
      <protection locked="0"/>
    </xf>
    <xf numFmtId="0" fontId="65" fillId="0" borderId="0" xfId="0" applyFont="1" applyAlignment="1" applyProtection="1">
      <alignment horizontal="left" vertical="center"/>
      <protection locked="0"/>
    </xf>
    <xf numFmtId="0" fontId="67" fillId="0" borderId="0" xfId="0" applyFont="1" applyAlignment="1" applyProtection="1">
      <alignment horizontal="center" vertical="center" wrapText="1"/>
      <protection locked="0"/>
    </xf>
    <xf numFmtId="0" fontId="74" fillId="13" borderId="5" xfId="0" applyFont="1" applyFill="1" applyBorder="1" applyAlignment="1" applyProtection="1">
      <alignment horizontal="center" vertical="center" wrapText="1"/>
      <protection hidden="1"/>
    </xf>
    <xf numFmtId="0" fontId="74" fillId="13" borderId="4" xfId="0" applyFont="1" applyFill="1" applyBorder="1" applyAlignment="1" applyProtection="1">
      <alignment horizontal="center" vertical="center" wrapText="1"/>
      <protection hidden="1"/>
    </xf>
    <xf numFmtId="0" fontId="74" fillId="13" borderId="29" xfId="0" applyFont="1" applyFill="1" applyBorder="1" applyAlignment="1" applyProtection="1">
      <alignment horizontal="center" vertical="center" wrapText="1"/>
      <protection hidden="1"/>
    </xf>
    <xf numFmtId="0" fontId="70" fillId="13" borderId="30" xfId="0" applyFont="1" applyFill="1" applyBorder="1" applyAlignment="1" applyProtection="1">
      <alignment horizontal="center" vertical="center" wrapText="1"/>
      <protection hidden="1"/>
    </xf>
    <xf numFmtId="0" fontId="70" fillId="6" borderId="0" xfId="0" applyFont="1" applyFill="1" applyAlignment="1" applyProtection="1">
      <alignment horizontal="center" vertical="center"/>
      <protection locked="0"/>
    </xf>
    <xf numFmtId="0" fontId="70" fillId="6" borderId="7" xfId="0" applyFont="1" applyFill="1" applyBorder="1" applyAlignment="1" applyProtection="1">
      <alignment horizontal="center" vertical="center"/>
      <protection locked="0"/>
    </xf>
    <xf numFmtId="0" fontId="70" fillId="6" borderId="42" xfId="0" applyFont="1" applyFill="1" applyBorder="1" applyAlignment="1" applyProtection="1">
      <alignment horizontal="center" vertical="center" wrapText="1"/>
      <protection locked="0"/>
    </xf>
    <xf numFmtId="0" fontId="74" fillId="13" borderId="42" xfId="0" applyFont="1" applyFill="1" applyBorder="1" applyAlignment="1" applyProtection="1">
      <alignment horizontal="center" vertical="center" wrapText="1"/>
      <protection hidden="1"/>
    </xf>
    <xf numFmtId="0" fontId="70" fillId="13" borderId="42" xfId="0" applyFont="1" applyFill="1" applyBorder="1" applyAlignment="1" applyProtection="1">
      <alignment horizontal="center" vertical="center" wrapText="1"/>
      <protection locked="0"/>
    </xf>
    <xf numFmtId="0" fontId="74" fillId="13" borderId="3" xfId="0" applyFont="1" applyFill="1" applyBorder="1" applyAlignment="1" applyProtection="1">
      <alignment horizontal="center" vertical="center" wrapText="1"/>
      <protection hidden="1"/>
    </xf>
    <xf numFmtId="0" fontId="74" fillId="13" borderId="43" xfId="0" applyFont="1" applyFill="1" applyBorder="1" applyAlignment="1" applyProtection="1">
      <alignment horizontal="center" vertical="center" wrapText="1"/>
      <protection hidden="1"/>
    </xf>
    <xf numFmtId="0" fontId="74" fillId="13" borderId="34" xfId="0" applyFont="1" applyFill="1" applyBorder="1" applyAlignment="1" applyProtection="1">
      <alignment horizontal="center" vertical="center" wrapText="1"/>
      <protection hidden="1"/>
    </xf>
    <xf numFmtId="0" fontId="75" fillId="14" borderId="1" xfId="0" applyFont="1" applyFill="1" applyBorder="1" applyAlignment="1" applyProtection="1">
      <alignment horizontal="center" vertical="center"/>
      <protection hidden="1"/>
    </xf>
    <xf numFmtId="9" fontId="65" fillId="0" borderId="1" xfId="216" applyFont="1" applyFill="1" applyBorder="1" applyAlignment="1" applyProtection="1">
      <alignment horizontal="center" vertical="center"/>
      <protection hidden="1"/>
    </xf>
    <xf numFmtId="0" fontId="75" fillId="14" borderId="1" xfId="0" applyFont="1" applyFill="1" applyBorder="1" applyAlignment="1" applyProtection="1">
      <alignment horizontal="center" vertical="center" wrapText="1"/>
      <protection hidden="1"/>
    </xf>
    <xf numFmtId="0" fontId="76" fillId="0" borderId="0" xfId="0" applyFont="1" applyAlignment="1" applyProtection="1">
      <alignment vertical="center" wrapText="1"/>
      <protection locked="0"/>
    </xf>
    <xf numFmtId="0" fontId="70" fillId="6" borderId="7" xfId="0" applyFont="1" applyFill="1" applyBorder="1" applyAlignment="1" applyProtection="1">
      <alignment horizontal="center" vertical="center" wrapText="1"/>
      <protection locked="0"/>
    </xf>
    <xf numFmtId="14" fontId="65" fillId="0" borderId="1" xfId="5" applyNumberFormat="1" applyFont="1" applyBorder="1" applyAlignment="1" applyProtection="1">
      <alignment horizontal="center" vertical="center" wrapText="1"/>
      <protection locked="0"/>
    </xf>
    <xf numFmtId="0" fontId="11" fillId="5" borderId="0" xfId="0" applyFont="1" applyFill="1" applyAlignment="1" applyProtection="1">
      <alignment horizontal="center" vertical="center" wrapText="1"/>
      <protection locked="0"/>
    </xf>
    <xf numFmtId="0" fontId="23" fillId="5" borderId="0" xfId="0" applyFont="1" applyFill="1" applyProtection="1">
      <protection locked="0"/>
    </xf>
    <xf numFmtId="0" fontId="67" fillId="5" borderId="0" xfId="0" applyFont="1" applyFill="1" applyAlignment="1" applyProtection="1">
      <alignment horizontal="center" vertical="center" wrapText="1"/>
      <protection locked="0"/>
    </xf>
    <xf numFmtId="0" fontId="76" fillId="5" borderId="0" xfId="0" applyFont="1" applyFill="1" applyAlignment="1" applyProtection="1">
      <alignment vertical="center" wrapText="1"/>
      <protection locked="0"/>
    </xf>
    <xf numFmtId="0" fontId="78" fillId="25" borderId="2" xfId="8" applyFont="1" applyFill="1" applyBorder="1" applyProtection="1">
      <protection hidden="1"/>
    </xf>
    <xf numFmtId="0" fontId="79" fillId="19" borderId="32" xfId="8" applyFont="1" applyFill="1" applyBorder="1" applyProtection="1">
      <protection hidden="1"/>
    </xf>
    <xf numFmtId="0" fontId="79" fillId="19" borderId="2" xfId="8" applyFont="1" applyFill="1" applyBorder="1" applyProtection="1">
      <protection hidden="1"/>
    </xf>
    <xf numFmtId="0" fontId="79" fillId="19" borderId="33" xfId="8" applyFont="1" applyFill="1" applyBorder="1" applyProtection="1">
      <protection hidden="1"/>
    </xf>
    <xf numFmtId="0" fontId="79" fillId="19" borderId="34" xfId="8" applyFont="1" applyFill="1" applyBorder="1" applyProtection="1">
      <protection hidden="1"/>
    </xf>
    <xf numFmtId="0" fontId="79" fillId="19" borderId="0" xfId="8" applyFont="1" applyFill="1" applyProtection="1">
      <protection hidden="1"/>
    </xf>
    <xf numFmtId="0" fontId="79" fillId="19" borderId="35" xfId="8" applyFont="1" applyFill="1" applyBorder="1" applyProtection="1">
      <protection hidden="1"/>
    </xf>
    <xf numFmtId="0" fontId="79" fillId="15" borderId="36" xfId="8" applyFont="1" applyFill="1" applyBorder="1" applyProtection="1">
      <protection hidden="1"/>
    </xf>
    <xf numFmtId="0" fontId="79" fillId="15" borderId="37" xfId="8" applyFont="1" applyFill="1" applyBorder="1" applyProtection="1">
      <protection hidden="1"/>
    </xf>
    <xf numFmtId="0" fontId="79" fillId="15" borderId="38" xfId="8" applyFont="1" applyFill="1" applyBorder="1" applyProtection="1">
      <protection hidden="1"/>
    </xf>
    <xf numFmtId="0" fontId="79" fillId="19" borderId="36" xfId="8" applyFont="1" applyFill="1" applyBorder="1" applyProtection="1">
      <protection hidden="1"/>
    </xf>
    <xf numFmtId="0" fontId="79" fillId="19" borderId="37" xfId="8" applyFont="1" applyFill="1" applyBorder="1" applyProtection="1">
      <protection hidden="1"/>
    </xf>
    <xf numFmtId="0" fontId="79" fillId="19" borderId="38" xfId="8" applyFont="1" applyFill="1" applyBorder="1" applyProtection="1">
      <protection hidden="1"/>
    </xf>
    <xf numFmtId="0" fontId="77" fillId="2" borderId="36" xfId="8" applyFont="1" applyFill="1" applyBorder="1" applyProtection="1">
      <protection hidden="1"/>
    </xf>
    <xf numFmtId="0" fontId="77" fillId="2" borderId="37" xfId="8" applyFont="1" applyFill="1" applyBorder="1" applyProtection="1">
      <protection hidden="1"/>
    </xf>
    <xf numFmtId="0" fontId="77" fillId="2" borderId="38" xfId="8" applyFont="1" applyFill="1" applyBorder="1" applyProtection="1">
      <protection hidden="1"/>
    </xf>
    <xf numFmtId="0" fontId="79" fillId="15" borderId="32" xfId="8" applyFont="1" applyFill="1" applyBorder="1" applyProtection="1">
      <protection hidden="1"/>
    </xf>
    <xf numFmtId="0" fontId="79" fillId="15" borderId="2" xfId="8" applyFont="1" applyFill="1" applyBorder="1" applyProtection="1">
      <protection hidden="1"/>
    </xf>
    <xf numFmtId="0" fontId="79" fillId="15" borderId="33" xfId="8" applyFont="1" applyFill="1" applyBorder="1" applyProtection="1">
      <protection hidden="1"/>
    </xf>
    <xf numFmtId="0" fontId="79" fillId="15" borderId="34" xfId="8" applyFont="1" applyFill="1" applyBorder="1" applyProtection="1">
      <protection hidden="1"/>
    </xf>
    <xf numFmtId="0" fontId="79" fillId="15" borderId="0" xfId="8" applyFont="1" applyFill="1" applyProtection="1">
      <protection hidden="1"/>
    </xf>
    <xf numFmtId="0" fontId="79" fillId="15" borderId="35" xfId="8" applyFont="1" applyFill="1" applyBorder="1" applyProtection="1">
      <protection hidden="1"/>
    </xf>
    <xf numFmtId="0" fontId="2" fillId="0" borderId="1" xfId="208" applyFont="1" applyBorder="1" applyAlignment="1">
      <alignment horizontal="center"/>
    </xf>
    <xf numFmtId="0" fontId="23" fillId="0" borderId="58" xfId="0" applyFont="1" applyBorder="1" applyAlignment="1" applyProtection="1">
      <alignment horizontal="left"/>
      <protection hidden="1"/>
    </xf>
    <xf numFmtId="0" fontId="13" fillId="0" borderId="7" xfId="0" applyFont="1" applyBorder="1" applyAlignment="1" applyProtection="1">
      <alignment horizontal="left" vertical="center" wrapText="1"/>
      <protection hidden="1"/>
    </xf>
    <xf numFmtId="0" fontId="13" fillId="0" borderId="22" xfId="0" applyFont="1" applyBorder="1" applyAlignment="1" applyProtection="1">
      <alignment horizontal="left" vertical="center" wrapText="1"/>
      <protection hidden="1"/>
    </xf>
    <xf numFmtId="0" fontId="0" fillId="15" borderId="0" xfId="0" applyFill="1" applyProtection="1">
      <protection hidden="1"/>
    </xf>
    <xf numFmtId="0" fontId="65" fillId="0" borderId="1" xfId="3" applyFont="1" applyBorder="1" applyAlignment="1" applyProtection="1">
      <alignment horizontal="left" vertical="center" wrapText="1"/>
      <protection locked="0"/>
    </xf>
    <xf numFmtId="0" fontId="65" fillId="0" borderId="1" xfId="0" applyFont="1" applyBorder="1" applyAlignment="1">
      <alignment vertical="center" wrapText="1"/>
    </xf>
    <xf numFmtId="0" fontId="23" fillId="15" borderId="0" xfId="0" applyFont="1" applyFill="1" applyProtection="1">
      <protection locked="0"/>
    </xf>
    <xf numFmtId="0" fontId="70" fillId="6" borderId="62" xfId="0" applyFont="1" applyFill="1" applyBorder="1" applyAlignment="1" applyProtection="1">
      <alignment horizontal="center" vertical="center" wrapText="1"/>
      <protection locked="0"/>
    </xf>
    <xf numFmtId="0" fontId="80" fillId="0" borderId="1" xfId="0" applyFont="1" applyBorder="1" applyAlignment="1" applyProtection="1">
      <alignment horizontal="justify" vertical="center" wrapText="1"/>
      <protection locked="0"/>
    </xf>
    <xf numFmtId="0" fontId="65" fillId="0" borderId="1" xfId="0" applyFont="1" applyBorder="1" applyAlignment="1" applyProtection="1">
      <alignment vertical="center" wrapText="1"/>
      <protection locked="0"/>
    </xf>
    <xf numFmtId="0" fontId="34" fillId="15" borderId="1" xfId="7" applyFont="1" applyFill="1" applyBorder="1" applyAlignment="1" applyProtection="1">
      <alignment horizontal="center" vertical="center" wrapText="1"/>
      <protection locked="0"/>
    </xf>
    <xf numFmtId="165" fontId="34" fillId="15" borderId="1" xfId="7" applyNumberFormat="1" applyFont="1" applyFill="1" applyBorder="1" applyAlignment="1" applyProtection="1">
      <alignment horizontal="center" vertical="center" wrapText="1"/>
      <protection locked="0"/>
    </xf>
    <xf numFmtId="165" fontId="34" fillId="15" borderId="1" xfId="7" applyNumberFormat="1" applyFont="1" applyFill="1" applyBorder="1" applyAlignment="1" applyProtection="1">
      <alignment horizontal="left" vertical="center" wrapText="1"/>
      <protection locked="0"/>
    </xf>
    <xf numFmtId="0" fontId="34" fillId="15" borderId="1" xfId="7" applyFont="1" applyFill="1" applyBorder="1" applyAlignment="1" applyProtection="1">
      <alignment horizontal="left" vertical="center" wrapText="1"/>
      <protection locked="0"/>
    </xf>
    <xf numFmtId="0" fontId="34" fillId="15" borderId="1" xfId="6" applyFont="1" applyFill="1" applyBorder="1" applyAlignment="1" applyProtection="1">
      <alignment vertical="center"/>
      <protection locked="0"/>
    </xf>
    <xf numFmtId="0" fontId="34" fillId="15" borderId="1" xfId="6" applyFont="1" applyFill="1" applyBorder="1" applyAlignment="1" applyProtection="1">
      <alignment vertical="center" wrapText="1"/>
      <protection locked="0"/>
    </xf>
    <xf numFmtId="0" fontId="34" fillId="15" borderId="1" xfId="6" applyFont="1" applyFill="1" applyBorder="1" applyAlignment="1" applyProtection="1">
      <alignment horizontal="center" vertical="center" wrapText="1"/>
      <protection locked="0"/>
    </xf>
    <xf numFmtId="0" fontId="34" fillId="15" borderId="1" xfId="6" applyFont="1" applyFill="1" applyBorder="1" applyAlignment="1" applyProtection="1">
      <alignment horizontal="left" vertical="center" wrapText="1"/>
      <protection locked="0"/>
    </xf>
    <xf numFmtId="0" fontId="34" fillId="15" borderId="1" xfId="6" applyFont="1" applyFill="1" applyBorder="1" applyProtection="1">
      <protection locked="0"/>
    </xf>
    <xf numFmtId="0" fontId="34" fillId="15" borderId="1" xfId="6" applyFont="1" applyFill="1" applyBorder="1" applyAlignment="1" applyProtection="1">
      <alignment wrapText="1"/>
      <protection locked="0"/>
    </xf>
    <xf numFmtId="0" fontId="12" fillId="15" borderId="1" xfId="208" applyFont="1" applyFill="1" applyBorder="1" applyAlignment="1" applyProtection="1">
      <alignment horizontal="center" vertical="center" wrapText="1"/>
      <protection locked="0"/>
    </xf>
    <xf numFmtId="0" fontId="53" fillId="15" borderId="8" xfId="208" applyFont="1" applyFill="1" applyBorder="1" applyAlignment="1">
      <alignment horizontal="center"/>
    </xf>
    <xf numFmtId="0" fontId="53" fillId="15" borderId="27" xfId="208" applyFont="1" applyFill="1" applyBorder="1" applyAlignment="1">
      <alignment horizontal="center"/>
    </xf>
    <xf numFmtId="0" fontId="67" fillId="0" borderId="1" xfId="0" applyFont="1" applyBorder="1" applyAlignment="1" applyProtection="1">
      <alignment horizontal="center" vertical="center" wrapText="1"/>
      <protection locked="0"/>
    </xf>
    <xf numFmtId="0" fontId="67" fillId="5" borderId="1" xfId="0" applyFont="1" applyFill="1" applyBorder="1" applyAlignment="1" applyProtection="1">
      <alignment horizontal="center" vertical="center" wrapText="1"/>
      <protection locked="0"/>
    </xf>
    <xf numFmtId="0" fontId="65" fillId="0" borderId="3" xfId="0" applyFont="1" applyBorder="1" applyAlignment="1" applyProtection="1">
      <alignment horizontal="center" vertical="center" wrapText="1"/>
      <protection locked="0"/>
    </xf>
    <xf numFmtId="0" fontId="53" fillId="0" borderId="0" xfId="0" applyFont="1" applyAlignment="1" applyProtection="1">
      <alignment horizontal="justify" vertical="center" wrapText="1"/>
      <protection locked="0"/>
    </xf>
    <xf numFmtId="0" fontId="1" fillId="0" borderId="0" xfId="208" applyFont="1"/>
    <xf numFmtId="0" fontId="65" fillId="0" borderId="0" xfId="1" applyFont="1" applyFill="1" applyAlignment="1">
      <alignment horizontal="center" vertical="center" wrapText="1"/>
      <protection locked="0"/>
    </xf>
    <xf numFmtId="0" fontId="65" fillId="0" borderId="41" xfId="0" applyFont="1" applyBorder="1" applyAlignment="1" applyProtection="1">
      <alignment horizontal="left" vertical="center" wrapText="1"/>
      <protection locked="0"/>
    </xf>
    <xf numFmtId="0" fontId="65" fillId="0" borderId="44" xfId="0" applyFont="1" applyBorder="1" applyAlignment="1" applyProtection="1">
      <alignment horizontal="center" vertical="center" wrapText="1"/>
      <protection locked="0"/>
    </xf>
    <xf numFmtId="0" fontId="65" fillId="0" borderId="0" xfId="1" applyFont="1" applyFill="1" applyAlignment="1" applyProtection="1">
      <alignment horizontal="center" vertical="center" wrapText="1"/>
      <protection locked="0"/>
    </xf>
    <xf numFmtId="0" fontId="68" fillId="0" borderId="0" xfId="0" applyFont="1" applyAlignment="1" applyProtection="1">
      <alignment horizontal="center" vertical="center" wrapText="1"/>
      <protection locked="0"/>
    </xf>
    <xf numFmtId="0" fontId="68" fillId="0" borderId="1" xfId="0" applyFont="1" applyBorder="1" applyAlignment="1" applyProtection="1">
      <alignment horizontal="left" vertical="center" wrapText="1"/>
      <protection locked="0"/>
    </xf>
    <xf numFmtId="0" fontId="68" fillId="0" borderId="0" xfId="0" applyFont="1" applyAlignment="1" applyProtection="1">
      <alignment horizontal="left" vertical="center" wrapText="1"/>
      <protection locked="0"/>
    </xf>
    <xf numFmtId="0" fontId="67" fillId="0" borderId="3" xfId="0" applyFont="1" applyBorder="1" applyAlignment="1" applyProtection="1">
      <alignment horizontal="center" vertical="center" wrapText="1"/>
      <protection locked="0"/>
    </xf>
    <xf numFmtId="0" fontId="67" fillId="0" borderId="42" xfId="0" applyFont="1" applyBorder="1" applyAlignment="1" applyProtection="1">
      <alignment horizontal="center" vertical="center" wrapText="1"/>
      <protection locked="0"/>
    </xf>
    <xf numFmtId="0" fontId="67" fillId="0" borderId="41" xfId="0" applyFont="1" applyBorder="1" applyAlignment="1" applyProtection="1">
      <alignment horizontal="center" vertical="center" wrapText="1"/>
      <protection locked="0"/>
    </xf>
    <xf numFmtId="0" fontId="77" fillId="25" borderId="2" xfId="8" applyFont="1" applyFill="1" applyBorder="1" applyProtection="1">
      <protection hidden="1"/>
    </xf>
    <xf numFmtId="0" fontId="13" fillId="0" borderId="6" xfId="0" applyFont="1" applyBorder="1" applyAlignment="1" applyProtection="1">
      <alignment horizontal="left" vertical="center" wrapText="1"/>
      <protection hidden="1"/>
    </xf>
    <xf numFmtId="0" fontId="65" fillId="0" borderId="1" xfId="1" applyFont="1" applyFill="1" applyBorder="1" applyAlignment="1" applyProtection="1">
      <alignment horizontal="center" vertical="center" wrapText="1"/>
    </xf>
    <xf numFmtId="0" fontId="13" fillId="0" borderId="26" xfId="0" applyFont="1" applyBorder="1" applyAlignment="1" applyProtection="1">
      <alignment horizontal="left"/>
      <protection hidden="1"/>
    </xf>
    <xf numFmtId="0" fontId="53" fillId="5" borderId="1" xfId="5" applyFont="1" applyFill="1" applyBorder="1" applyAlignment="1" applyProtection="1">
      <alignment horizontal="center" vertical="center" wrapText="1"/>
      <protection locked="0"/>
    </xf>
    <xf numFmtId="0" fontId="65" fillId="5" borderId="42" xfId="5" applyFont="1" applyFill="1" applyBorder="1" applyAlignment="1" applyProtection="1">
      <alignment horizontal="center" vertical="center" wrapText="1"/>
      <protection locked="0"/>
    </xf>
    <xf numFmtId="0" fontId="65" fillId="5" borderId="41" xfId="5" applyFont="1" applyFill="1" applyBorder="1" applyAlignment="1" applyProtection="1">
      <alignment horizontal="center" vertical="center" wrapText="1"/>
      <protection locked="0"/>
    </xf>
    <xf numFmtId="0" fontId="69" fillId="13" borderId="1" xfId="0" applyFont="1" applyFill="1" applyBorder="1" applyAlignment="1">
      <alignment horizontal="left" vertical="center" wrapText="1"/>
    </xf>
    <xf numFmtId="0" fontId="69" fillId="13" borderId="1" xfId="0" applyFont="1" applyFill="1" applyBorder="1" applyAlignment="1" applyProtection="1">
      <alignment horizontal="justify" vertical="center" wrapText="1"/>
      <protection locked="0"/>
    </xf>
    <xf numFmtId="0" fontId="69" fillId="13" borderId="1" xfId="209" applyFont="1" applyFill="1" applyBorder="1" applyAlignment="1">
      <alignment horizontal="left" vertical="center" wrapText="1"/>
    </xf>
    <xf numFmtId="0" fontId="69" fillId="13" borderId="41" xfId="0" applyFont="1" applyFill="1" applyBorder="1" applyAlignment="1" applyProtection="1">
      <alignment horizontal="justify" vertical="center" wrapText="1"/>
      <protection locked="0"/>
    </xf>
    <xf numFmtId="0" fontId="0" fillId="0" borderId="13" xfId="0" applyBorder="1" applyAlignment="1" applyProtection="1">
      <alignment horizontal="center"/>
      <protection locked="0"/>
    </xf>
    <xf numFmtId="0" fontId="0" fillId="0" borderId="15" xfId="0" applyBorder="1" applyAlignment="1" applyProtection="1">
      <alignment horizontal="center"/>
      <protection locked="0"/>
    </xf>
    <xf numFmtId="0" fontId="0" fillId="0" borderId="23" xfId="0" applyBorder="1" applyAlignment="1" applyProtection="1">
      <alignment horizontal="center"/>
      <protection locked="0"/>
    </xf>
    <xf numFmtId="0" fontId="0" fillId="0" borderId="56" xfId="0" applyBorder="1" applyAlignment="1" applyProtection="1">
      <alignment horizontal="center"/>
      <protection locked="0"/>
    </xf>
    <xf numFmtId="0" fontId="0" fillId="0" borderId="16" xfId="0" applyBorder="1" applyAlignment="1" applyProtection="1">
      <alignment horizontal="center"/>
      <protection locked="0"/>
    </xf>
    <xf numFmtId="0" fontId="0" fillId="0" borderId="18" xfId="0" applyBorder="1" applyAlignment="1" applyProtection="1">
      <alignment horizontal="center"/>
      <protection locked="0"/>
    </xf>
    <xf numFmtId="0" fontId="72" fillId="0" borderId="13" xfId="0" applyFont="1" applyBorder="1" applyAlignment="1" applyProtection="1">
      <alignment horizontal="center" vertical="center" wrapText="1"/>
      <protection locked="0"/>
    </xf>
    <xf numFmtId="0" fontId="72" fillId="0" borderId="14" xfId="0" applyFont="1" applyBorder="1" applyAlignment="1" applyProtection="1">
      <alignment horizontal="center" vertical="center"/>
      <protection locked="0"/>
    </xf>
    <xf numFmtId="0" fontId="72" fillId="0" borderId="23" xfId="0" applyFont="1" applyBorder="1" applyAlignment="1" applyProtection="1">
      <alignment horizontal="center" vertical="center"/>
      <protection locked="0"/>
    </xf>
    <xf numFmtId="0" fontId="72" fillId="0" borderId="0" xfId="0" applyFont="1" applyAlignment="1" applyProtection="1">
      <alignment horizontal="center" vertical="center"/>
      <protection locked="0"/>
    </xf>
    <xf numFmtId="0" fontId="72" fillId="0" borderId="16" xfId="0" applyFont="1" applyBorder="1" applyAlignment="1" applyProtection="1">
      <alignment horizontal="center" vertical="center"/>
      <protection locked="0"/>
    </xf>
    <xf numFmtId="0" fontId="72" fillId="0" borderId="17" xfId="0" applyFont="1" applyBorder="1" applyAlignment="1" applyProtection="1">
      <alignment horizontal="center" vertical="center"/>
      <protection locked="0"/>
    </xf>
    <xf numFmtId="0" fontId="67" fillId="0" borderId="6" xfId="0" applyFont="1" applyBorder="1" applyAlignment="1" applyProtection="1">
      <alignment horizontal="left" vertical="center"/>
      <protection locked="0"/>
    </xf>
    <xf numFmtId="0" fontId="67" fillId="0" borderId="22" xfId="0" applyFont="1" applyBorder="1" applyAlignment="1" applyProtection="1">
      <alignment horizontal="left" vertical="center"/>
      <protection locked="0"/>
    </xf>
    <xf numFmtId="0" fontId="67" fillId="0" borderId="7" xfId="0" applyFont="1" applyBorder="1" applyAlignment="1" applyProtection="1">
      <alignment horizontal="left" vertical="center" wrapText="1"/>
      <protection locked="0"/>
    </xf>
    <xf numFmtId="0" fontId="65" fillId="0" borderId="22" xfId="0" applyFont="1" applyBorder="1" applyAlignment="1" applyProtection="1">
      <alignment horizontal="left" vertical="center" wrapText="1"/>
      <protection locked="0"/>
    </xf>
    <xf numFmtId="0" fontId="64" fillId="0" borderId="17" xfId="0" applyFont="1" applyBorder="1" applyAlignment="1">
      <alignment horizontal="center" vertical="center" wrapText="1"/>
    </xf>
    <xf numFmtId="0" fontId="70" fillId="6" borderId="4" xfId="0" applyFont="1" applyFill="1" applyBorder="1" applyAlignment="1" applyProtection="1">
      <alignment horizontal="center" vertical="center" wrapText="1"/>
      <protection locked="0"/>
    </xf>
    <xf numFmtId="0" fontId="70" fillId="6" borderId="3" xfId="0" applyFont="1" applyFill="1" applyBorder="1" applyAlignment="1" applyProtection="1">
      <alignment horizontal="center" vertical="center" wrapText="1"/>
      <protection locked="0"/>
    </xf>
    <xf numFmtId="0" fontId="70" fillId="6" borderId="32" xfId="0" applyFont="1" applyFill="1" applyBorder="1" applyAlignment="1" applyProtection="1">
      <alignment horizontal="center" vertical="center" wrapText="1"/>
      <protection locked="0"/>
    </xf>
    <xf numFmtId="0" fontId="70" fillId="6" borderId="33" xfId="0" applyFont="1" applyFill="1" applyBorder="1" applyAlignment="1" applyProtection="1">
      <alignment horizontal="center" vertical="center" wrapText="1"/>
      <protection locked="0"/>
    </xf>
    <xf numFmtId="0" fontId="70" fillId="6" borderId="34" xfId="0" applyFont="1" applyFill="1" applyBorder="1" applyAlignment="1" applyProtection="1">
      <alignment horizontal="center" vertical="center" wrapText="1"/>
      <protection locked="0"/>
    </xf>
    <xf numFmtId="0" fontId="70" fillId="6" borderId="35" xfId="0" applyFont="1" applyFill="1" applyBorder="1" applyAlignment="1" applyProtection="1">
      <alignment horizontal="center" vertical="center" wrapText="1"/>
      <protection locked="0"/>
    </xf>
    <xf numFmtId="0" fontId="70" fillId="11" borderId="13" xfId="0" applyFont="1" applyFill="1" applyBorder="1" applyAlignment="1" applyProtection="1">
      <alignment horizontal="center" vertical="center"/>
      <protection locked="0"/>
    </xf>
    <xf numFmtId="0" fontId="70" fillId="11" borderId="23" xfId="0" applyFont="1" applyFill="1" applyBorder="1" applyAlignment="1" applyProtection="1">
      <alignment horizontal="center" vertical="center"/>
      <protection locked="0"/>
    </xf>
    <xf numFmtId="0" fontId="73" fillId="6" borderId="10" xfId="0" applyFont="1" applyFill="1" applyBorder="1" applyAlignment="1" applyProtection="1">
      <alignment horizontal="center" vertical="center" wrapText="1"/>
      <protection locked="0"/>
    </xf>
    <xf numFmtId="0" fontId="73" fillId="6" borderId="12" xfId="0" applyFont="1" applyFill="1" applyBorder="1" applyAlignment="1" applyProtection="1">
      <alignment horizontal="center" vertical="center" wrapText="1"/>
      <protection locked="0"/>
    </xf>
    <xf numFmtId="0" fontId="18" fillId="6" borderId="12" xfId="0" applyFont="1" applyFill="1" applyBorder="1" applyAlignment="1" applyProtection="1">
      <alignment horizontal="center"/>
      <protection hidden="1"/>
    </xf>
    <xf numFmtId="0" fontId="70" fillId="12" borderId="4" xfId="0" applyFont="1" applyFill="1" applyBorder="1" applyAlignment="1" applyProtection="1">
      <alignment horizontal="center" vertical="center" wrapText="1"/>
      <protection locked="0"/>
    </xf>
    <xf numFmtId="0" fontId="70" fillId="12" borderId="3" xfId="0" applyFont="1" applyFill="1" applyBorder="1" applyAlignment="1" applyProtection="1">
      <alignment horizontal="center" vertical="center" wrapText="1"/>
      <protection locked="0"/>
    </xf>
    <xf numFmtId="0" fontId="70" fillId="6" borderId="59" xfId="0" applyFont="1" applyFill="1" applyBorder="1" applyAlignment="1" applyProtection="1">
      <alignment horizontal="center" vertical="center" wrapText="1"/>
      <protection locked="0"/>
    </xf>
    <xf numFmtId="0" fontId="70" fillId="6" borderId="60" xfId="0" applyFont="1" applyFill="1" applyBorder="1" applyAlignment="1" applyProtection="1">
      <alignment horizontal="center" vertical="center" wrapText="1"/>
      <protection locked="0"/>
    </xf>
    <xf numFmtId="0" fontId="70" fillId="6" borderId="61" xfId="0" applyFont="1" applyFill="1" applyBorder="1" applyAlignment="1" applyProtection="1">
      <alignment horizontal="center" vertical="center" wrapText="1"/>
      <protection locked="0"/>
    </xf>
    <xf numFmtId="0" fontId="70" fillId="6" borderId="49" xfId="0" applyFont="1" applyFill="1" applyBorder="1" applyAlignment="1" applyProtection="1">
      <alignment horizontal="center" vertical="center" wrapText="1"/>
      <protection locked="0"/>
    </xf>
    <xf numFmtId="0" fontId="70" fillId="6" borderId="50" xfId="0" applyFont="1" applyFill="1" applyBorder="1" applyAlignment="1" applyProtection="1">
      <alignment horizontal="center" vertical="center" wrapText="1"/>
      <protection locked="0"/>
    </xf>
    <xf numFmtId="0" fontId="70" fillId="17" borderId="4" xfId="0" applyFont="1" applyFill="1" applyBorder="1" applyAlignment="1" applyProtection="1">
      <alignment horizontal="center" vertical="center" wrapText="1"/>
      <protection locked="0"/>
    </xf>
    <xf numFmtId="0" fontId="70" fillId="17" borderId="3" xfId="0" applyFont="1" applyFill="1" applyBorder="1" applyAlignment="1" applyProtection="1">
      <alignment horizontal="center" vertical="center" wrapText="1"/>
      <protection locked="0"/>
    </xf>
    <xf numFmtId="0" fontId="70" fillId="6" borderId="30" xfId="0" applyFont="1" applyFill="1" applyBorder="1" applyAlignment="1" applyProtection="1">
      <alignment horizontal="center" vertical="center" wrapText="1"/>
      <protection locked="0"/>
    </xf>
    <xf numFmtId="0" fontId="70" fillId="6" borderId="6" xfId="0" applyFont="1" applyFill="1" applyBorder="1" applyAlignment="1" applyProtection="1">
      <alignment horizontal="center" vertical="center" wrapText="1"/>
      <protection locked="0"/>
    </xf>
    <xf numFmtId="0" fontId="70" fillId="6" borderId="7" xfId="0" applyFont="1" applyFill="1" applyBorder="1" applyAlignment="1" applyProtection="1">
      <alignment horizontal="center" vertical="center" wrapText="1"/>
      <protection locked="0"/>
    </xf>
    <xf numFmtId="0" fontId="70" fillId="11" borderId="4" xfId="0" applyFont="1" applyFill="1" applyBorder="1" applyAlignment="1" applyProtection="1">
      <alignment horizontal="center" vertical="center" wrapText="1"/>
      <protection locked="0"/>
    </xf>
    <xf numFmtId="0" fontId="70" fillId="11" borderId="3" xfId="0" applyFont="1" applyFill="1" applyBorder="1" applyAlignment="1" applyProtection="1">
      <alignment horizontal="center" vertical="center" wrapText="1"/>
      <protection locked="0"/>
    </xf>
    <xf numFmtId="0" fontId="74" fillId="11" borderId="51" xfId="0" applyFont="1" applyFill="1" applyBorder="1" applyAlignment="1" applyProtection="1">
      <alignment horizontal="center" vertical="center" wrapText="1"/>
      <protection hidden="1"/>
    </xf>
    <xf numFmtId="0" fontId="74" fillId="11" borderId="35" xfId="0" applyFont="1" applyFill="1" applyBorder="1" applyAlignment="1" applyProtection="1">
      <alignment horizontal="center" vertical="center" wrapText="1"/>
      <protection hidden="1"/>
    </xf>
    <xf numFmtId="0" fontId="74" fillId="11" borderId="48" xfId="0" applyFont="1" applyFill="1" applyBorder="1" applyAlignment="1" applyProtection="1">
      <alignment horizontal="center" vertical="center" wrapText="1"/>
      <protection hidden="1"/>
    </xf>
    <xf numFmtId="0" fontId="74" fillId="11" borderId="55" xfId="0" applyFont="1" applyFill="1" applyBorder="1" applyAlignment="1" applyProtection="1">
      <alignment horizontal="center" vertical="center" wrapText="1"/>
      <protection hidden="1"/>
    </xf>
    <xf numFmtId="0" fontId="74" fillId="13" borderId="29" xfId="0" applyFont="1" applyFill="1" applyBorder="1" applyAlignment="1" applyProtection="1">
      <alignment horizontal="center" vertical="center" wrapText="1"/>
      <protection hidden="1"/>
    </xf>
    <xf numFmtId="0" fontId="74" fillId="13" borderId="43" xfId="0" applyFont="1" applyFill="1" applyBorder="1" applyAlignment="1" applyProtection="1">
      <alignment horizontal="center" vertical="center" wrapText="1"/>
      <protection hidden="1"/>
    </xf>
    <xf numFmtId="0" fontId="74" fillId="13" borderId="6" xfId="0" applyFont="1" applyFill="1" applyBorder="1" applyAlignment="1" applyProtection="1">
      <alignment horizontal="center" vertical="center" wrapText="1"/>
      <protection hidden="1"/>
    </xf>
    <xf numFmtId="0" fontId="74" fillId="13" borderId="7" xfId="0" applyFont="1" applyFill="1" applyBorder="1" applyAlignment="1" applyProtection="1">
      <alignment horizontal="center" vertical="center" wrapText="1"/>
      <protection hidden="1"/>
    </xf>
    <xf numFmtId="0" fontId="70" fillId="8" borderId="4" xfId="0" applyFont="1" applyFill="1" applyBorder="1" applyAlignment="1" applyProtection="1">
      <alignment horizontal="center" vertical="center" wrapText="1"/>
      <protection locked="0"/>
    </xf>
    <xf numFmtId="0" fontId="70" fillId="8" borderId="3" xfId="0" applyFont="1" applyFill="1" applyBorder="1" applyAlignment="1" applyProtection="1">
      <alignment horizontal="center" vertical="center" wrapText="1"/>
      <protection locked="0"/>
    </xf>
    <xf numFmtId="0" fontId="74" fillId="11" borderId="4" xfId="0" applyFont="1" applyFill="1" applyBorder="1" applyAlignment="1" applyProtection="1">
      <alignment horizontal="center" vertical="center" wrapText="1"/>
      <protection hidden="1"/>
    </xf>
    <xf numFmtId="0" fontId="74" fillId="11" borderId="3" xfId="0" applyFont="1" applyFill="1" applyBorder="1" applyAlignment="1" applyProtection="1">
      <alignment horizontal="center" vertical="center" wrapText="1"/>
      <protection hidden="1"/>
    </xf>
    <xf numFmtId="0" fontId="70" fillId="11" borderId="4" xfId="0" applyFont="1" applyFill="1" applyBorder="1" applyAlignment="1" applyProtection="1">
      <alignment horizontal="center" vertical="center" wrapText="1"/>
      <protection hidden="1"/>
    </xf>
    <xf numFmtId="0" fontId="70" fillId="11" borderId="3" xfId="0" applyFont="1" applyFill="1" applyBorder="1" applyAlignment="1" applyProtection="1">
      <alignment horizontal="center" vertical="center" wrapText="1"/>
      <protection hidden="1"/>
    </xf>
    <xf numFmtId="0" fontId="70" fillId="22" borderId="4" xfId="0" applyFont="1" applyFill="1" applyBorder="1" applyAlignment="1" applyProtection="1">
      <alignment horizontal="center" vertical="center" wrapText="1"/>
      <protection locked="0"/>
    </xf>
    <xf numFmtId="0" fontId="70" fillId="22" borderId="41" xfId="0" applyFont="1" applyFill="1" applyBorder="1" applyAlignment="1" applyProtection="1">
      <alignment horizontal="center" vertical="center" wrapText="1"/>
      <protection locked="0"/>
    </xf>
    <xf numFmtId="0" fontId="67" fillId="13" borderId="4" xfId="0" applyFont="1" applyFill="1" applyBorder="1" applyAlignment="1" applyProtection="1">
      <alignment horizontal="center" vertical="center" wrapText="1"/>
      <protection locked="0"/>
    </xf>
    <xf numFmtId="0" fontId="67" fillId="13" borderId="3" xfId="0" applyFont="1" applyFill="1" applyBorder="1" applyAlignment="1" applyProtection="1">
      <alignment horizontal="center" vertical="center" wrapText="1"/>
      <protection locked="0"/>
    </xf>
    <xf numFmtId="0" fontId="21" fillId="11" borderId="10" xfId="0" applyFont="1" applyFill="1" applyBorder="1" applyAlignment="1">
      <alignment horizontal="center" vertical="center"/>
    </xf>
    <xf numFmtId="0" fontId="21" fillId="11" borderId="12" xfId="0" applyFont="1" applyFill="1" applyBorder="1" applyAlignment="1">
      <alignment horizontal="center" vertical="center"/>
    </xf>
    <xf numFmtId="0" fontId="21" fillId="11" borderId="11" xfId="0" applyFont="1" applyFill="1" applyBorder="1" applyAlignment="1">
      <alignment horizontal="center" vertical="center"/>
    </xf>
    <xf numFmtId="0" fontId="22" fillId="11" borderId="23" xfId="0" applyFont="1" applyFill="1" applyBorder="1" applyAlignment="1">
      <alignment horizontal="center" vertical="center" wrapText="1"/>
    </xf>
    <xf numFmtId="0" fontId="22" fillId="11" borderId="0" xfId="0" applyFont="1" applyFill="1" applyAlignment="1">
      <alignment horizontal="center" vertical="center" wrapText="1"/>
    </xf>
    <xf numFmtId="0" fontId="22" fillId="11" borderId="23" xfId="0" applyFont="1" applyFill="1" applyBorder="1" applyAlignment="1">
      <alignment horizontal="center" vertical="center"/>
    </xf>
    <xf numFmtId="0" fontId="22" fillId="11" borderId="0" xfId="0" applyFont="1" applyFill="1" applyAlignment="1">
      <alignment horizontal="center" vertical="center"/>
    </xf>
    <xf numFmtId="0" fontId="22" fillId="11" borderId="0" xfId="0" applyFont="1" applyFill="1" applyAlignment="1" applyProtection="1">
      <alignment horizontal="center"/>
      <protection locked="0"/>
    </xf>
    <xf numFmtId="0" fontId="22" fillId="11" borderId="10" xfId="0" applyFont="1" applyFill="1" applyBorder="1" applyAlignment="1" applyProtection="1">
      <alignment horizontal="center"/>
      <protection locked="0" hidden="1"/>
    </xf>
    <xf numFmtId="0" fontId="22" fillId="11" borderId="11" xfId="0" applyFont="1" applyFill="1" applyBorder="1" applyAlignment="1" applyProtection="1">
      <alignment horizontal="center"/>
      <protection locked="0" hidden="1"/>
    </xf>
    <xf numFmtId="0" fontId="39" fillId="5" borderId="13" xfId="0" applyFont="1" applyFill="1" applyBorder="1" applyAlignment="1">
      <alignment horizontal="center" wrapText="1"/>
    </xf>
    <xf numFmtId="0" fontId="39" fillId="5" borderId="14" xfId="0" applyFont="1" applyFill="1" applyBorder="1" applyAlignment="1">
      <alignment horizontal="center" wrapText="1"/>
    </xf>
    <xf numFmtId="0" fontId="39" fillId="5" borderId="15" xfId="0" applyFont="1" applyFill="1" applyBorder="1" applyAlignment="1">
      <alignment horizontal="center" wrapText="1"/>
    </xf>
    <xf numFmtId="0" fontId="39" fillId="5" borderId="16" xfId="0" applyFont="1" applyFill="1" applyBorder="1" applyAlignment="1">
      <alignment horizontal="center" wrapText="1"/>
    </xf>
    <xf numFmtId="0" fontId="39" fillId="5" borderId="17" xfId="0" applyFont="1" applyFill="1" applyBorder="1" applyAlignment="1">
      <alignment horizontal="center" wrapText="1"/>
    </xf>
    <xf numFmtId="0" fontId="39" fillId="5" borderId="18" xfId="0" applyFont="1" applyFill="1" applyBorder="1" applyAlignment="1">
      <alignment horizontal="center" wrapText="1"/>
    </xf>
    <xf numFmtId="0" fontId="13" fillId="0" borderId="13" xfId="0" applyFont="1" applyBorder="1" applyAlignment="1" applyProtection="1">
      <alignment horizontal="left" vertical="center" wrapText="1"/>
      <protection hidden="1"/>
    </xf>
    <xf numFmtId="0" fontId="13" fillId="0" borderId="23" xfId="0" applyFont="1" applyBorder="1" applyAlignment="1" applyProtection="1">
      <alignment horizontal="left" vertical="center" wrapText="1"/>
      <protection hidden="1"/>
    </xf>
    <xf numFmtId="0" fontId="13" fillId="0" borderId="16" xfId="0" applyFont="1" applyBorder="1" applyAlignment="1" applyProtection="1">
      <alignment horizontal="left" vertical="center" wrapText="1"/>
      <protection hidden="1"/>
    </xf>
    <xf numFmtId="0" fontId="13" fillId="0" borderId="6" xfId="0" applyFont="1" applyBorder="1" applyAlignment="1" applyProtection="1">
      <alignment horizontal="left" vertical="center" wrapText="1"/>
      <protection hidden="1"/>
    </xf>
    <xf numFmtId="0" fontId="13" fillId="0" borderId="7" xfId="0" applyFont="1" applyBorder="1" applyAlignment="1" applyProtection="1">
      <alignment horizontal="left" vertical="center" wrapText="1"/>
      <protection hidden="1"/>
    </xf>
    <xf numFmtId="0" fontId="13" fillId="0" borderId="22" xfId="0" applyFont="1" applyBorder="1" applyAlignment="1" applyProtection="1">
      <alignment horizontal="left" vertical="center" wrapText="1"/>
      <protection hidden="1"/>
    </xf>
    <xf numFmtId="0" fontId="21" fillId="17" borderId="0" xfId="0" applyFont="1" applyFill="1" applyAlignment="1" applyProtection="1">
      <alignment horizontal="center"/>
      <protection hidden="1"/>
    </xf>
    <xf numFmtId="0" fontId="13" fillId="0" borderId="52" xfId="0" applyFont="1" applyBorder="1" applyAlignment="1" applyProtection="1">
      <alignment horizontal="center" vertical="center" wrapText="1"/>
      <protection hidden="1"/>
    </xf>
    <xf numFmtId="0" fontId="13" fillId="0" borderId="57" xfId="0" applyFont="1" applyBorder="1" applyAlignment="1" applyProtection="1">
      <alignment horizontal="center" vertical="center" wrapText="1"/>
      <protection hidden="1"/>
    </xf>
    <xf numFmtId="0" fontId="13" fillId="0" borderId="53" xfId="0" applyFont="1" applyBorder="1" applyAlignment="1" applyProtection="1">
      <alignment horizontal="center" vertical="center" wrapText="1"/>
      <protection hidden="1"/>
    </xf>
    <xf numFmtId="0" fontId="13" fillId="0" borderId="54" xfId="0" applyFont="1" applyBorder="1" applyAlignment="1" applyProtection="1">
      <alignment horizontal="center" vertical="center" wrapText="1"/>
      <protection hidden="1"/>
    </xf>
    <xf numFmtId="0" fontId="57" fillId="4" borderId="0" xfId="3" applyFont="1" applyFill="1" applyAlignment="1">
      <alignment horizontal="left"/>
    </xf>
    <xf numFmtId="0" fontId="60" fillId="4" borderId="0" xfId="3" applyFont="1" applyFill="1" applyAlignment="1">
      <alignment horizontal="center" vertical="center" wrapText="1"/>
    </xf>
    <xf numFmtId="0" fontId="62" fillId="2" borderId="1" xfId="3" applyFont="1" applyFill="1" applyBorder="1" applyAlignment="1">
      <alignment horizontal="center" vertical="center" wrapText="1"/>
    </xf>
    <xf numFmtId="0" fontId="15" fillId="19" borderId="1" xfId="8" applyFont="1" applyFill="1" applyBorder="1" applyAlignment="1" applyProtection="1">
      <alignment horizontal="center" vertical="center" wrapText="1"/>
      <protection hidden="1"/>
    </xf>
    <xf numFmtId="0" fontId="15" fillId="15" borderId="1" xfId="8" applyFont="1" applyFill="1" applyBorder="1" applyAlignment="1" applyProtection="1">
      <alignment horizontal="center" vertical="center" wrapText="1"/>
      <protection hidden="1"/>
    </xf>
    <xf numFmtId="0" fontId="41" fillId="21" borderId="1" xfId="8" applyFont="1" applyFill="1" applyBorder="1" applyAlignment="1" applyProtection="1">
      <alignment horizontal="center" vertical="center" wrapText="1"/>
      <protection hidden="1"/>
    </xf>
    <xf numFmtId="0" fontId="58" fillId="17" borderId="23" xfId="0" applyFont="1" applyFill="1" applyBorder="1" applyAlignment="1">
      <alignment horizontal="center"/>
    </xf>
    <xf numFmtId="0" fontId="58" fillId="17" borderId="0" xfId="0" applyFont="1" applyFill="1" applyAlignment="1">
      <alignment horizontal="center"/>
    </xf>
    <xf numFmtId="0" fontId="61" fillId="4" borderId="0" xfId="3" applyFont="1" applyFill="1" applyAlignment="1">
      <alignment horizontal="center" vertical="center"/>
    </xf>
    <xf numFmtId="0" fontId="15" fillId="4" borderId="0" xfId="3" applyFont="1" applyFill="1" applyAlignment="1">
      <alignment horizontal="left" vertical="center" wrapText="1"/>
    </xf>
    <xf numFmtId="0" fontId="57" fillId="4" borderId="0" xfId="3" applyFont="1" applyFill="1" applyAlignment="1">
      <alignment horizontal="center"/>
    </xf>
    <xf numFmtId="0" fontId="61" fillId="4" borderId="0" xfId="3" applyFont="1" applyFill="1" applyAlignment="1">
      <alignment horizontal="center" vertical="center" wrapText="1"/>
    </xf>
    <xf numFmtId="0" fontId="15" fillId="4" borderId="39" xfId="3" applyFont="1" applyFill="1" applyBorder="1" applyAlignment="1">
      <alignment horizontal="center" wrapText="1"/>
    </xf>
    <xf numFmtId="0" fontId="15" fillId="4" borderId="0" xfId="3" applyFont="1" applyFill="1" applyAlignment="1">
      <alignment horizontal="center"/>
    </xf>
    <xf numFmtId="0" fontId="15" fillId="4" borderId="0" xfId="3" applyFont="1" applyFill="1" applyAlignment="1">
      <alignment horizontal="left" vertical="top" wrapText="1"/>
    </xf>
    <xf numFmtId="0" fontId="22" fillId="11" borderId="23" xfId="0" applyFont="1" applyFill="1" applyBorder="1" applyAlignment="1">
      <alignment horizontal="center"/>
    </xf>
    <xf numFmtId="0" fontId="22" fillId="11" borderId="0" xfId="0" applyFont="1" applyFill="1" applyAlignment="1">
      <alignment horizontal="center"/>
    </xf>
    <xf numFmtId="0" fontId="31" fillId="11" borderId="23" xfId="0" applyFont="1" applyFill="1" applyBorder="1" applyAlignment="1">
      <alignment horizontal="center"/>
    </xf>
    <xf numFmtId="0" fontId="31" fillId="11" borderId="0" xfId="0" applyFont="1" applyFill="1" applyAlignment="1">
      <alignment horizontal="center"/>
    </xf>
    <xf numFmtId="0" fontId="20" fillId="7" borderId="23" xfId="0" applyFont="1" applyFill="1" applyBorder="1" applyAlignment="1">
      <alignment horizontal="center"/>
    </xf>
    <xf numFmtId="0" fontId="20" fillId="7" borderId="0" xfId="0" applyFont="1" applyFill="1" applyAlignment="1">
      <alignment horizontal="center"/>
    </xf>
    <xf numFmtId="165" fontId="34" fillId="15" borderId="42" xfId="7" applyNumberFormat="1" applyFont="1" applyFill="1" applyBorder="1" applyAlignment="1" applyProtection="1">
      <alignment horizontal="center" vertical="center" wrapText="1"/>
      <protection locked="0"/>
    </xf>
    <xf numFmtId="165" fontId="34" fillId="15" borderId="41" xfId="7" applyNumberFormat="1" applyFont="1" applyFill="1" applyBorder="1" applyAlignment="1" applyProtection="1">
      <alignment horizontal="center" vertical="center" wrapText="1"/>
      <protection locked="0"/>
    </xf>
    <xf numFmtId="0" fontId="34" fillId="15" borderId="42" xfId="6" applyFont="1" applyFill="1" applyBorder="1" applyAlignment="1" applyProtection="1">
      <alignment horizontal="center" vertical="center"/>
      <protection locked="0"/>
    </xf>
    <xf numFmtId="0" fontId="34" fillId="15" borderId="41" xfId="6" applyFont="1" applyFill="1" applyBorder="1" applyAlignment="1" applyProtection="1">
      <alignment horizontal="center" vertical="center"/>
      <protection locked="0"/>
    </xf>
    <xf numFmtId="164" fontId="34" fillId="0" borderId="44" xfId="6" applyNumberFormat="1" applyFont="1" applyBorder="1" applyAlignment="1" applyProtection="1">
      <alignment horizontal="left" vertical="top" wrapText="1"/>
      <protection locked="0"/>
    </xf>
    <xf numFmtId="164" fontId="34" fillId="0" borderId="45" xfId="6" applyNumberFormat="1" applyFont="1" applyBorder="1" applyAlignment="1" applyProtection="1">
      <alignment horizontal="left" vertical="top" wrapText="1"/>
      <protection locked="0"/>
    </xf>
    <xf numFmtId="164" fontId="34" fillId="0" borderId="46" xfId="6" applyNumberFormat="1" applyFont="1" applyBorder="1" applyAlignment="1" applyProtection="1">
      <alignment horizontal="left" vertical="top" wrapText="1"/>
      <protection locked="0"/>
    </xf>
    <xf numFmtId="0" fontId="34" fillId="0" borderId="44" xfId="6" applyFont="1" applyBorder="1" applyAlignment="1" applyProtection="1">
      <alignment horizontal="left" vertical="top" wrapText="1"/>
      <protection locked="0"/>
    </xf>
    <xf numFmtId="0" fontId="34" fillId="0" borderId="45" xfId="6" applyFont="1" applyBorder="1" applyAlignment="1" applyProtection="1">
      <alignment horizontal="left" vertical="top" wrapText="1"/>
      <protection locked="0"/>
    </xf>
    <xf numFmtId="0" fontId="34" fillId="0" borderId="46" xfId="6" applyFont="1" applyBorder="1" applyAlignment="1" applyProtection="1">
      <alignment horizontal="left" vertical="top" wrapText="1"/>
      <protection locked="0"/>
    </xf>
    <xf numFmtId="0" fontId="34" fillId="15" borderId="42" xfId="6" applyFont="1" applyFill="1" applyBorder="1" applyAlignment="1" applyProtection="1">
      <alignment horizontal="center" vertical="center" wrapText="1"/>
      <protection locked="0"/>
    </xf>
    <xf numFmtId="0" fontId="34" fillId="15" borderId="3" xfId="6" applyFont="1" applyFill="1" applyBorder="1" applyAlignment="1" applyProtection="1">
      <alignment horizontal="center" vertical="center" wrapText="1"/>
      <protection locked="0"/>
    </xf>
    <xf numFmtId="0" fontId="34" fillId="15" borderId="41" xfId="6" applyFont="1" applyFill="1" applyBorder="1" applyAlignment="1" applyProtection="1">
      <alignment horizontal="center" vertical="center" wrapText="1"/>
      <protection locked="0"/>
    </xf>
    <xf numFmtId="0" fontId="37" fillId="18" borderId="0" xfId="6" applyFont="1" applyFill="1" applyAlignment="1" applyProtection="1">
      <alignment horizontal="center" vertical="center"/>
      <protection locked="0"/>
    </xf>
    <xf numFmtId="0" fontId="24" fillId="11" borderId="5" xfId="0" applyFont="1" applyFill="1" applyBorder="1" applyAlignment="1" applyProtection="1">
      <alignment horizontal="center" vertical="center" wrapText="1"/>
      <protection hidden="1"/>
    </xf>
    <xf numFmtId="0" fontId="24" fillId="11" borderId="42" xfId="0" applyFont="1" applyFill="1" applyBorder="1" applyAlignment="1" applyProtection="1">
      <alignment horizontal="center" vertical="center" wrapText="1"/>
      <protection hidden="1"/>
    </xf>
    <xf numFmtId="0" fontId="19" fillId="6" borderId="4" xfId="0" applyFont="1" applyFill="1" applyBorder="1" applyAlignment="1" applyProtection="1">
      <alignment horizontal="center" vertical="center" wrapText="1"/>
      <protection locked="0"/>
    </xf>
    <xf numFmtId="0" fontId="19" fillId="6" borderId="3" xfId="0" applyFont="1" applyFill="1" applyBorder="1" applyAlignment="1" applyProtection="1">
      <alignment horizontal="center" vertical="center" wrapText="1"/>
      <protection locked="0"/>
    </xf>
    <xf numFmtId="0" fontId="19" fillId="6" borderId="5" xfId="0" applyFont="1" applyFill="1" applyBorder="1" applyAlignment="1" applyProtection="1">
      <alignment horizontal="center" vertical="center" wrapText="1"/>
      <protection locked="0"/>
    </xf>
    <xf numFmtId="0" fontId="19" fillId="6" borderId="42" xfId="0" applyFont="1" applyFill="1" applyBorder="1" applyAlignment="1" applyProtection="1">
      <alignment horizontal="center" vertical="center" wrapText="1"/>
      <protection locked="0"/>
    </xf>
    <xf numFmtId="0" fontId="19" fillId="12" borderId="5" xfId="0" applyFont="1" applyFill="1" applyBorder="1" applyAlignment="1" applyProtection="1">
      <alignment horizontal="center" vertical="center" wrapText="1"/>
      <protection locked="0"/>
    </xf>
    <xf numFmtId="0" fontId="19" fillId="12" borderId="42" xfId="0" applyFont="1" applyFill="1" applyBorder="1" applyAlignment="1" applyProtection="1">
      <alignment horizontal="center" vertical="center" wrapText="1"/>
      <protection locked="0"/>
    </xf>
    <xf numFmtId="0" fontId="18" fillId="6" borderId="10" xfId="0" applyFont="1" applyFill="1" applyBorder="1" applyAlignment="1" applyProtection="1">
      <alignment horizontal="center"/>
      <protection hidden="1"/>
    </xf>
    <xf numFmtId="0" fontId="18" fillId="6" borderId="11" xfId="0" applyFont="1" applyFill="1" applyBorder="1" applyAlignment="1" applyProtection="1">
      <alignment horizontal="center"/>
      <protection hidden="1"/>
    </xf>
    <xf numFmtId="0" fontId="18" fillId="6" borderId="17" xfId="0" applyFont="1" applyFill="1" applyBorder="1" applyAlignment="1" applyProtection="1">
      <alignment horizontal="center"/>
      <protection hidden="1"/>
    </xf>
    <xf numFmtId="0" fontId="18" fillId="6" borderId="18" xfId="0" applyFont="1" applyFill="1" applyBorder="1" applyAlignment="1" applyProtection="1">
      <alignment horizontal="center"/>
      <protection hidden="1"/>
    </xf>
  </cellXfs>
  <cellStyles count="221">
    <cellStyle name="Hipervínculo" xfId="1" builtinId="8"/>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Hipervínculo visitado" xfId="19" builtinId="9" hidden="1"/>
    <cellStyle name="Hipervínculo visitado" xfId="20" builtinId="9" hidden="1"/>
    <cellStyle name="Hipervínculo visitado" xfId="21" builtinId="9" hidden="1"/>
    <cellStyle name="Hipervínculo visitado" xfId="22" builtinId="9" hidden="1"/>
    <cellStyle name="Hipervínculo visitado" xfId="23" builtinId="9" hidden="1"/>
    <cellStyle name="Hipervínculo visitado" xfId="24" builtinId="9" hidden="1"/>
    <cellStyle name="Hipervínculo visitado" xfId="25" builtinId="9" hidden="1"/>
    <cellStyle name="Hipervínculo visitado" xfId="26" builtinId="9" hidden="1"/>
    <cellStyle name="Hipervínculo visitado" xfId="27" builtinId="9" hidden="1"/>
    <cellStyle name="Hipervínculo visitado" xfId="28" builtinId="9" hidden="1"/>
    <cellStyle name="Hipervínculo visitado" xfId="29" builtinId="9" hidden="1"/>
    <cellStyle name="Hipervínculo visitado" xfId="30" builtinId="9" hidden="1"/>
    <cellStyle name="Hipervínculo visitado" xfId="31" builtinId="9" hidden="1"/>
    <cellStyle name="Hipervínculo visitado" xfId="32" builtinId="9" hidden="1"/>
    <cellStyle name="Hipervínculo visitado" xfId="33" builtinId="9" hidden="1"/>
    <cellStyle name="Hipervínculo visitado" xfId="34" builtinId="9" hidden="1"/>
    <cellStyle name="Hipervínculo visitado" xfId="35" builtinId="9" hidden="1"/>
    <cellStyle name="Hipervínculo visitado" xfId="36" builtinId="9" hidden="1"/>
    <cellStyle name="Hipervínculo visitado" xfId="37" builtinId="9" hidden="1"/>
    <cellStyle name="Hipervínculo visitado" xfId="38" builtinId="9" hidden="1"/>
    <cellStyle name="Hipervínculo visitado" xfId="39" builtinId="9" hidden="1"/>
    <cellStyle name="Hipervínculo visitado" xfId="40" builtinId="9" hidden="1"/>
    <cellStyle name="Hipervínculo visitado" xfId="41" builtinId="9" hidden="1"/>
    <cellStyle name="Hipervínculo visitado" xfId="42" builtinId="9" hidden="1"/>
    <cellStyle name="Hipervínculo visitado" xfId="43" builtinId="9" hidden="1"/>
    <cellStyle name="Hipervínculo visitado" xfId="44" builtinId="9" hidden="1"/>
    <cellStyle name="Hipervínculo visitado" xfId="45" builtinId="9" hidden="1"/>
    <cellStyle name="Hipervínculo visitado" xfId="46" builtinId="9" hidden="1"/>
    <cellStyle name="Hipervínculo visitado" xfId="47" builtinId="9" hidden="1"/>
    <cellStyle name="Hipervínculo visitado" xfId="48" builtinId="9" hidden="1"/>
    <cellStyle name="Hipervínculo visitado" xfId="49" builtinId="9" hidden="1"/>
    <cellStyle name="Hipervínculo visitado" xfId="50" builtinId="9" hidden="1"/>
    <cellStyle name="Hipervínculo visitado" xfId="51" builtinId="9" hidden="1"/>
    <cellStyle name="Hipervínculo visitado" xfId="52" builtinId="9" hidden="1"/>
    <cellStyle name="Hipervínculo visitado" xfId="53" builtinId="9" hidden="1"/>
    <cellStyle name="Hipervínculo visitado" xfId="54" builtinId="9" hidden="1"/>
    <cellStyle name="Hipervínculo visitado" xfId="55" builtinId="9" hidden="1"/>
    <cellStyle name="Hipervínculo visitado" xfId="56" builtinId="9" hidden="1"/>
    <cellStyle name="Hipervínculo visitado" xfId="57" builtinId="9" hidden="1"/>
    <cellStyle name="Hipervínculo visitado" xfId="58" builtinId="9" hidden="1"/>
    <cellStyle name="Hipervínculo visitado" xfId="59" builtinId="9" hidden="1"/>
    <cellStyle name="Hipervínculo visitado" xfId="60" builtinId="9" hidden="1"/>
    <cellStyle name="Hipervínculo visitado" xfId="61" builtinId="9" hidden="1"/>
    <cellStyle name="Hipervínculo visitado" xfId="62" builtinId="9" hidden="1"/>
    <cellStyle name="Hipervínculo visitado" xfId="63" builtinId="9" hidden="1"/>
    <cellStyle name="Hipervínculo visitado" xfId="64" builtinId="9" hidden="1"/>
    <cellStyle name="Hipervínculo visitado" xfId="65" builtinId="9" hidden="1"/>
    <cellStyle name="Hipervínculo visitado" xfId="66" builtinId="9" hidden="1"/>
    <cellStyle name="Hipervínculo visitado" xfId="67" builtinId="9" hidden="1"/>
    <cellStyle name="Hipervínculo visitado" xfId="68" builtinId="9" hidden="1"/>
    <cellStyle name="Hipervínculo visitado" xfId="69" builtinId="9" hidden="1"/>
    <cellStyle name="Hipervínculo visitado" xfId="70" builtinId="9" hidden="1"/>
    <cellStyle name="Hipervínculo visitado" xfId="71" builtinId="9" hidden="1"/>
    <cellStyle name="Hipervínculo visitado" xfId="72" builtinId="9" hidden="1"/>
    <cellStyle name="Hipervínculo visitado" xfId="73" builtinId="9" hidden="1"/>
    <cellStyle name="Hipervínculo visitado" xfId="74" builtinId="9" hidden="1"/>
    <cellStyle name="Hipervínculo visitado" xfId="75" builtinId="9" hidden="1"/>
    <cellStyle name="Hipervínculo visitado" xfId="76" builtinId="9" hidden="1"/>
    <cellStyle name="Hipervínculo visitado" xfId="77" builtinId="9" hidden="1"/>
    <cellStyle name="Hipervínculo visitado" xfId="78" builtinId="9" hidden="1"/>
    <cellStyle name="Hipervínculo visitado" xfId="79" builtinId="9" hidden="1"/>
    <cellStyle name="Hipervínculo visitado" xfId="80" builtinId="9" hidden="1"/>
    <cellStyle name="Hipervínculo visitado" xfId="81" builtinId="9" hidden="1"/>
    <cellStyle name="Hipervínculo visitado" xfId="82" builtinId="9" hidden="1"/>
    <cellStyle name="Hipervínculo visitado" xfId="83" builtinId="9" hidden="1"/>
    <cellStyle name="Hipervínculo visitado" xfId="84" builtinId="9" hidden="1"/>
    <cellStyle name="Hipervínculo visitado" xfId="85" builtinId="9" hidden="1"/>
    <cellStyle name="Hipervínculo visitado" xfId="86" builtinId="9" hidden="1"/>
    <cellStyle name="Hipervínculo visitado" xfId="87" builtinId="9" hidden="1"/>
    <cellStyle name="Hipervínculo visitado" xfId="88" builtinId="9" hidden="1"/>
    <cellStyle name="Hipervínculo visitado" xfId="89" builtinId="9" hidden="1"/>
    <cellStyle name="Hipervínculo visitado" xfId="90" builtinId="9" hidden="1"/>
    <cellStyle name="Hipervínculo visitado" xfId="91" builtinId="9" hidden="1"/>
    <cellStyle name="Hipervínculo visitado" xfId="92" builtinId="9" hidden="1"/>
    <cellStyle name="Hipervínculo visitado" xfId="93" builtinId="9" hidden="1"/>
    <cellStyle name="Hipervínculo visitado" xfId="94" builtinId="9" hidden="1"/>
    <cellStyle name="Hipervínculo visitado" xfId="95" builtinId="9" hidden="1"/>
    <cellStyle name="Hipervínculo visitado" xfId="96" builtinId="9" hidden="1"/>
    <cellStyle name="Hipervínculo visitado" xfId="97" builtinId="9" hidden="1"/>
    <cellStyle name="Hipervínculo visitado" xfId="98" builtinId="9" hidden="1"/>
    <cellStyle name="Hipervínculo visitado" xfId="99" builtinId="9" hidden="1"/>
    <cellStyle name="Hipervínculo visitado" xfId="100" builtinId="9" hidden="1"/>
    <cellStyle name="Hipervínculo visitado" xfId="101" builtinId="9" hidden="1"/>
    <cellStyle name="Hipervínculo visitado" xfId="102" builtinId="9" hidden="1"/>
    <cellStyle name="Hipervínculo visitado" xfId="103" builtinId="9" hidden="1"/>
    <cellStyle name="Hipervínculo visitado" xfId="104" builtinId="9" hidden="1"/>
    <cellStyle name="Hipervínculo visitado" xfId="105" builtinId="9" hidden="1"/>
    <cellStyle name="Hipervínculo visitado" xfId="106" builtinId="9" hidden="1"/>
    <cellStyle name="Hipervínculo visitado" xfId="107" builtinId="9" hidden="1"/>
    <cellStyle name="Hipervínculo visitado" xfId="108" builtinId="9" hidden="1"/>
    <cellStyle name="Hipervínculo visitado" xfId="109" builtinId="9" hidden="1"/>
    <cellStyle name="Hipervínculo visitado" xfId="110" builtinId="9" hidden="1"/>
    <cellStyle name="Hipervínculo visitado" xfId="111" builtinId="9" hidden="1"/>
    <cellStyle name="Hipervínculo visitado" xfId="112" builtinId="9" hidden="1"/>
    <cellStyle name="Hipervínculo visitado" xfId="113" builtinId="9" hidden="1"/>
    <cellStyle name="Hipervínculo visitado" xfId="114" builtinId="9" hidden="1"/>
    <cellStyle name="Hipervínculo visitado" xfId="115" builtinId="9" hidden="1"/>
    <cellStyle name="Hipervínculo visitado" xfId="116" builtinId="9" hidden="1"/>
    <cellStyle name="Hipervínculo visitado" xfId="117" builtinId="9" hidden="1"/>
    <cellStyle name="Hipervínculo visitado" xfId="118" builtinId="9" hidden="1"/>
    <cellStyle name="Hipervínculo visitado" xfId="119" builtinId="9" hidden="1"/>
    <cellStyle name="Hipervínculo visitado" xfId="120" builtinId="9" hidden="1"/>
    <cellStyle name="Hipervínculo visitado" xfId="121" builtinId="9" hidden="1"/>
    <cellStyle name="Hipervínculo visitado" xfId="122" builtinId="9" hidden="1"/>
    <cellStyle name="Hipervínculo visitado" xfId="123" builtinId="9" hidden="1"/>
    <cellStyle name="Hipervínculo visitado" xfId="124" builtinId="9" hidden="1"/>
    <cellStyle name="Hipervínculo visitado" xfId="125" builtinId="9" hidden="1"/>
    <cellStyle name="Hipervínculo visitado" xfId="126" builtinId="9" hidden="1"/>
    <cellStyle name="Hipervínculo visitado" xfId="127" builtinId="9" hidden="1"/>
    <cellStyle name="Hipervínculo visitado" xfId="128" builtinId="9" hidden="1"/>
    <cellStyle name="Hipervínculo visitado" xfId="129" builtinId="9" hidden="1"/>
    <cellStyle name="Hipervínculo visitado" xfId="130" builtinId="9" hidden="1"/>
    <cellStyle name="Hipervínculo visitado" xfId="131" builtinId="9" hidden="1"/>
    <cellStyle name="Hipervínculo visitado" xfId="132" builtinId="9" hidden="1"/>
    <cellStyle name="Hipervínculo visitado" xfId="133" builtinId="9" hidden="1"/>
    <cellStyle name="Hipervínculo visitado" xfId="134" builtinId="9" hidden="1"/>
    <cellStyle name="Hipervínculo visitado" xfId="135" builtinId="9" hidden="1"/>
    <cellStyle name="Hipervínculo visitado" xfId="136" builtinId="9" hidden="1"/>
    <cellStyle name="Hipervínculo visitado" xfId="137" builtinId="9" hidden="1"/>
    <cellStyle name="Hipervínculo visitado" xfId="138" builtinId="9" hidden="1"/>
    <cellStyle name="Hipervínculo visitado" xfId="139" builtinId="9" hidden="1"/>
    <cellStyle name="Hipervínculo visitado" xfId="140" builtinId="9" hidden="1"/>
    <cellStyle name="Hipervínculo visitado" xfId="141" builtinId="9" hidden="1"/>
    <cellStyle name="Hipervínculo visitado" xfId="142" builtinId="9" hidden="1"/>
    <cellStyle name="Hipervínculo visitado" xfId="143" builtinId="9" hidden="1"/>
    <cellStyle name="Hipervínculo visitado" xfId="144" builtinId="9" hidden="1"/>
    <cellStyle name="Hipervínculo visitado" xfId="145" builtinId="9" hidden="1"/>
    <cellStyle name="Hipervínculo visitado" xfId="146" builtinId="9" hidden="1"/>
    <cellStyle name="Hipervínculo visitado" xfId="147" builtinId="9" hidden="1"/>
    <cellStyle name="Hipervínculo visitado" xfId="148" builtinId="9" hidden="1"/>
    <cellStyle name="Hipervínculo visitado" xfId="149" builtinId="9" hidden="1"/>
    <cellStyle name="Hipervínculo visitado" xfId="150" builtinId="9" hidden="1"/>
    <cellStyle name="Hipervínculo visitado" xfId="151" builtinId="9" hidden="1"/>
    <cellStyle name="Hipervínculo visitado" xfId="152" builtinId="9" hidden="1"/>
    <cellStyle name="Hipervínculo visitado" xfId="153" builtinId="9" hidden="1"/>
    <cellStyle name="Hipervínculo visitado" xfId="154" builtinId="9" hidden="1"/>
    <cellStyle name="Hipervínculo visitado" xfId="155" builtinId="9" hidden="1"/>
    <cellStyle name="Hipervínculo visitado" xfId="156" builtinId="9" hidden="1"/>
    <cellStyle name="Hipervínculo visitado" xfId="157" builtinId="9" hidden="1"/>
    <cellStyle name="Hipervínculo visitado" xfId="158" builtinId="9" hidden="1"/>
    <cellStyle name="Hipervínculo visitado" xfId="159" builtinId="9" hidden="1"/>
    <cellStyle name="Hipervínculo visitado" xfId="160" builtinId="9" hidden="1"/>
    <cellStyle name="Hipervínculo visitado" xfId="161" builtinId="9" hidden="1"/>
    <cellStyle name="Hipervínculo visitado" xfId="162" builtinId="9" hidden="1"/>
    <cellStyle name="Hipervínculo visitado" xfId="163" builtinId="9" hidden="1"/>
    <cellStyle name="Hipervínculo visitado" xfId="164" builtinId="9" hidden="1"/>
    <cellStyle name="Hipervínculo visitado" xfId="165" builtinId="9" hidden="1"/>
    <cellStyle name="Hipervínculo visitado" xfId="166" builtinId="9" hidden="1"/>
    <cellStyle name="Hipervínculo visitado" xfId="167" builtinId="9" hidden="1"/>
    <cellStyle name="Hipervínculo visitado" xfId="168" builtinId="9" hidden="1"/>
    <cellStyle name="Hipervínculo visitado" xfId="169" builtinId="9" hidden="1"/>
    <cellStyle name="Hipervínculo visitado" xfId="170" builtinId="9" hidden="1"/>
    <cellStyle name="Hipervínculo visitado" xfId="171" builtinId="9" hidden="1"/>
    <cellStyle name="Hipervínculo visitado" xfId="172" builtinId="9" hidden="1"/>
    <cellStyle name="Hipervínculo visitado" xfId="173" builtinId="9" hidden="1"/>
    <cellStyle name="Hipervínculo visitado" xfId="174" builtinId="9" hidden="1"/>
    <cellStyle name="Hipervínculo visitado" xfId="175" builtinId="9" hidden="1"/>
    <cellStyle name="Hipervínculo visitado" xfId="176" builtinId="9" hidden="1"/>
    <cellStyle name="Hipervínculo visitado" xfId="177" builtinId="9" hidden="1"/>
    <cellStyle name="Hipervínculo visitado" xfId="178" builtinId="9" hidden="1"/>
    <cellStyle name="Hipervínculo visitado" xfId="179" builtinId="9" hidden="1"/>
    <cellStyle name="Hipervínculo visitado" xfId="180" builtinId="9" hidden="1"/>
    <cellStyle name="Hipervínculo visitado" xfId="181" builtinId="9" hidden="1"/>
    <cellStyle name="Hipervínculo visitado" xfId="182" builtinId="9" hidden="1"/>
    <cellStyle name="Hipervínculo visitado" xfId="183" builtinId="9" hidden="1"/>
    <cellStyle name="Hipervínculo visitado" xfId="184" builtinId="9" hidden="1"/>
    <cellStyle name="Hipervínculo visitado" xfId="185" builtinId="9" hidden="1"/>
    <cellStyle name="Hipervínculo visitado" xfId="186" builtinId="9" hidden="1"/>
    <cellStyle name="Hipervínculo visitado" xfId="187" builtinId="9" hidden="1"/>
    <cellStyle name="Hipervínculo visitado" xfId="188" builtinId="9" hidden="1"/>
    <cellStyle name="Hipervínculo visitado" xfId="189" builtinId="9" hidden="1"/>
    <cellStyle name="Hipervínculo visitado" xfId="190" builtinId="9" hidden="1"/>
    <cellStyle name="Hipervínculo visitado" xfId="191" builtinId="9" hidden="1"/>
    <cellStyle name="Hipervínculo visitado" xfId="192" builtinId="9" hidden="1"/>
    <cellStyle name="Hipervínculo visitado" xfId="193" builtinId="9" hidden="1"/>
    <cellStyle name="Hipervínculo visitado" xfId="194" builtinId="9" hidden="1"/>
    <cellStyle name="Hipervínculo visitado" xfId="195" builtinId="9" hidden="1"/>
    <cellStyle name="Hipervínculo visitado" xfId="196" builtinId="9" hidden="1"/>
    <cellStyle name="Hipervínculo visitado" xfId="197" builtinId="9" hidden="1"/>
    <cellStyle name="Hipervínculo visitado" xfId="198" builtinId="9" hidden="1"/>
    <cellStyle name="Hipervínculo visitado" xfId="199" builtinId="9" hidden="1"/>
    <cellStyle name="Hipervínculo visitado" xfId="200" builtinId="9" hidden="1"/>
    <cellStyle name="Hipervínculo visitado" xfId="201" builtinId="9" hidden="1"/>
    <cellStyle name="Hipervínculo visitado" xfId="202" builtinId="9" hidden="1"/>
    <cellStyle name="Hipervínculo visitado" xfId="203" builtinId="9" hidden="1"/>
    <cellStyle name="Hipervínculo visitado" xfId="204" builtinId="9" hidden="1"/>
    <cellStyle name="Hipervínculo visitado" xfId="205" builtinId="9" hidden="1"/>
    <cellStyle name="Hipervínculo visitado" xfId="206" builtinId="9" hidden="1"/>
    <cellStyle name="Hipervínculo visitado" xfId="207" builtinId="9" hidden="1"/>
    <cellStyle name="Hipervínculo visitado" xfId="210" builtinId="9" hidden="1"/>
    <cellStyle name="Hipervínculo visitado" xfId="211" builtinId="9" hidden="1"/>
    <cellStyle name="Hipervínculo visitado" xfId="212" builtinId="9" hidden="1"/>
    <cellStyle name="Hipervínculo visitado" xfId="213" builtinId="9" hidden="1"/>
    <cellStyle name="Normal" xfId="0" builtinId="0"/>
    <cellStyle name="Normal 2" xfId="2" xr:uid="{00000000-0005-0000-0000-0000CD000000}"/>
    <cellStyle name="Normal 2 6" xfId="209" xr:uid="{00000000-0005-0000-0000-0000CE000000}"/>
    <cellStyle name="Normal 3" xfId="3" xr:uid="{00000000-0005-0000-0000-0000CF000000}"/>
    <cellStyle name="Normal 3 2" xfId="8" xr:uid="{00000000-0005-0000-0000-0000D0000000}"/>
    <cellStyle name="Normal 4" xfId="5" xr:uid="{00000000-0005-0000-0000-0000D1000000}"/>
    <cellStyle name="Normal 4 2" xfId="6" xr:uid="{00000000-0005-0000-0000-0000D2000000}"/>
    <cellStyle name="Normal 5" xfId="208" xr:uid="{00000000-0005-0000-0000-0000D3000000}"/>
    <cellStyle name="Normal 5 2" xfId="217" xr:uid="{00000000-0005-0000-0000-0000D4000000}"/>
    <cellStyle name="Normal 5 2 2" xfId="220" xr:uid="{70F40ADA-B0D1-49CE-947E-DFE6856AF868}"/>
    <cellStyle name="Normal 5 3" xfId="215" xr:uid="{00000000-0005-0000-0000-0000D5000000}"/>
    <cellStyle name="Normal 5 3 2" xfId="219" xr:uid="{AE91C64F-414C-4690-8DD2-47F616D823CB}"/>
    <cellStyle name="Normal 5 4" xfId="218" xr:uid="{10C9ADBD-600A-41EA-94E2-EF1CEF42C2C1}"/>
    <cellStyle name="Normal_Mnto de archivo maestro Narrativa,  RACM, y SDF Unido" xfId="7" xr:uid="{00000000-0005-0000-0000-0000D6000000}"/>
    <cellStyle name="Porcentaje" xfId="4" builtinId="5"/>
    <cellStyle name="Porcentaje 2" xfId="216" xr:uid="{00000000-0005-0000-0000-0000D8000000}"/>
    <cellStyle name="Porcentaje 3" xfId="214" xr:uid="{00000000-0005-0000-0000-0000D9000000}"/>
  </cellStyles>
  <dxfs count="1280">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bottom style="thin">
          <color auto="1"/>
        </bottom>
        <vertical/>
        <horizontal/>
      </border>
    </dxf>
    <dxf>
      <border>
        <left style="thin">
          <color auto="1"/>
        </left>
        <right style="thin">
          <color auto="1"/>
        </right>
        <top/>
        <bottom style="thin">
          <color auto="1"/>
        </bottom>
        <vertical/>
        <horizontal/>
      </border>
    </dxf>
    <dxf>
      <border>
        <left/>
        <right/>
        <top/>
        <bottom/>
        <vertical/>
        <horizontal/>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bottom style="thin">
          <color auto="1"/>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theme="1"/>
      </font>
    </dxf>
    <dxf>
      <font>
        <color theme="1"/>
      </font>
    </dxf>
    <dxf>
      <font>
        <color theme="1"/>
      </font>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indexed="64"/>
        </left>
        <right style="thin">
          <color indexed="64"/>
        </right>
        <top style="thin">
          <color indexed="64"/>
        </top>
        <bottom style="thin">
          <color indexed="64"/>
        </bottom>
      </border>
    </dxf>
    <dxf>
      <border>
        <left/>
        <right/>
        <top/>
        <bottom/>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font>
        <color auto="1"/>
      </font>
      <fill>
        <patternFill patternType="none">
          <bgColor auto="1"/>
        </patternFill>
      </fill>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ill>
        <patternFill>
          <bgColor theme="1" tint="0.499984740745262"/>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font>
        <color auto="1"/>
      </font>
      <fill>
        <patternFill patternType="none">
          <bgColor auto="1"/>
        </patternFill>
      </fill>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border>
    </dxf>
    <dxf>
      <border>
        <left style="thin">
          <color indexed="64"/>
        </left>
        <right style="thin">
          <color indexed="64"/>
        </right>
        <top style="thin">
          <color indexed="64"/>
        </top>
        <bottom style="thin">
          <color indexed="64"/>
        </bottom>
      </border>
    </dxf>
    <dxf>
      <font>
        <color rgb="FFFF0000"/>
      </font>
      <fill>
        <patternFill>
          <bgColor rgb="FFFF0000"/>
        </patternFill>
      </fill>
    </dxf>
    <dxf>
      <border>
        <left style="thin">
          <color indexed="64"/>
        </left>
        <right style="thin">
          <color indexed="64"/>
        </right>
        <top style="thin">
          <color indexed="64"/>
        </top>
        <bottom style="thin">
          <color indexed="64"/>
        </bottom>
      </border>
    </dxf>
    <dxf>
      <border>
        <left/>
        <right/>
        <top/>
        <bottom/>
      </border>
    </dxf>
    <dxf>
      <border>
        <left style="thin">
          <color indexed="64"/>
        </left>
        <right style="thin">
          <color indexed="64"/>
        </right>
        <top style="thin">
          <color indexed="64"/>
        </top>
        <bottom style="thin">
          <color indexed="64"/>
        </bottom>
      </border>
    </dxf>
    <dxf>
      <border>
        <left/>
        <right/>
        <top/>
        <bottom/>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indexed="64"/>
        </left>
        <right style="thin">
          <color indexed="64"/>
        </right>
        <top style="thin">
          <color indexed="64"/>
        </top>
        <bottom style="thin">
          <color indexed="64"/>
        </bottom>
      </border>
    </dxf>
    <dxf>
      <border>
        <left/>
        <right/>
        <top/>
        <bottom/>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ill>
        <patternFill>
          <bgColor rgb="FFFF0000"/>
        </patternFill>
      </fill>
    </dxf>
    <dxf>
      <font>
        <color rgb="FFFF0000"/>
      </font>
      <fill>
        <patternFill>
          <bgColor rgb="FFFF0000"/>
        </patternFill>
      </fill>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right/>
        <top/>
        <bottom/>
        <vertical/>
        <horizontal/>
      </border>
    </dxf>
    <dxf>
      <border>
        <left/>
        <right/>
        <top/>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right/>
        <top/>
        <bottom/>
        <vertical/>
        <horizontal/>
      </border>
    </dxf>
    <dxf>
      <font>
        <color rgb="FFFF0000"/>
      </font>
      <fill>
        <patternFill>
          <bgColor rgb="FFFF0000"/>
        </patternFill>
      </fill>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rgb="FFFF0000"/>
        </patternFill>
      </fill>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border>
    </dxf>
    <dxf>
      <border>
        <left style="thin">
          <color indexed="64"/>
        </left>
        <right style="thin">
          <color indexed="64"/>
        </right>
        <top style="thin">
          <color indexed="64"/>
        </top>
        <bottom style="thin">
          <color indexed="64"/>
        </bottom>
      </border>
    </dxf>
    <dxf>
      <font>
        <color rgb="FFFF0000"/>
      </font>
      <fill>
        <patternFill>
          <bgColor rgb="FFFF0000"/>
        </patternFill>
      </fill>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b/>
        <i val="0"/>
        <color theme="0"/>
      </font>
      <fill>
        <patternFill>
          <bgColor rgb="FF92D050"/>
        </patternFill>
      </fill>
    </dxf>
    <dxf>
      <font>
        <b/>
        <i val="0"/>
      </font>
      <fill>
        <patternFill patternType="solid">
          <fgColor auto="1"/>
          <bgColor rgb="FF92D050"/>
        </patternFill>
      </fill>
    </dxf>
    <dxf>
      <font>
        <b/>
        <i val="0"/>
        <color auto="1"/>
      </font>
      <fill>
        <patternFill>
          <bgColor rgb="FFFFFF00"/>
        </patternFill>
      </fill>
    </dxf>
    <dxf>
      <font>
        <b/>
        <i val="0"/>
        <color auto="1"/>
      </font>
      <fill>
        <patternFill>
          <bgColor rgb="FFFFC000"/>
        </patternFill>
      </fill>
    </dxf>
    <dxf>
      <font>
        <b/>
        <i val="0"/>
        <color theme="0"/>
      </font>
      <fill>
        <patternFill>
          <bgColor rgb="FFFF0000"/>
        </patternFill>
      </fill>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right/>
        <top/>
        <bottom/>
        <vertical/>
        <horizontal/>
      </border>
    </dxf>
    <dxf>
      <border>
        <left style="thin">
          <color auto="1"/>
        </left>
        <right style="thin">
          <color auto="1"/>
        </right>
        <top/>
        <bottom style="thin">
          <color auto="1"/>
        </bottom>
        <vertical/>
        <horizontal/>
      </border>
    </dxf>
    <dxf>
      <border>
        <left/>
        <right/>
        <top/>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indexed="64"/>
        </left>
        <right style="thin">
          <color indexed="64"/>
        </right>
        <top style="thin">
          <color indexed="64"/>
        </top>
        <bottom style="thin">
          <color indexed="64"/>
        </bottom>
      </border>
    </dxf>
    <dxf>
      <fill>
        <patternFill>
          <bgColor indexed="12"/>
        </patternFill>
      </fill>
    </dxf>
    <dxf>
      <fill>
        <patternFill>
          <bgColor indexed="13"/>
        </patternFill>
      </fill>
    </dxf>
    <dxf>
      <fill>
        <patternFill>
          <bgColor indexed="10"/>
        </patternFill>
      </fill>
    </dxf>
    <dxf>
      <border>
        <left style="thin">
          <color indexed="64"/>
        </left>
        <right style="thin">
          <color indexed="64"/>
        </right>
        <top style="thin">
          <color indexed="64"/>
        </top>
        <bottom style="thin">
          <color indexed="64"/>
        </bottom>
      </border>
    </dxf>
    <dxf>
      <fill>
        <patternFill>
          <bgColor indexed="12"/>
        </patternFill>
      </fill>
    </dxf>
    <dxf>
      <fill>
        <patternFill>
          <bgColor indexed="13"/>
        </patternFill>
      </fill>
    </dxf>
    <dxf>
      <fill>
        <patternFill>
          <bgColor indexed="10"/>
        </patternFill>
      </fill>
    </dxf>
    <dxf>
      <border>
        <left style="thin">
          <color indexed="64"/>
        </left>
        <right style="thin">
          <color indexed="64"/>
        </right>
        <top style="thin">
          <color indexed="64"/>
        </top>
        <bottom style="thin">
          <color indexed="64"/>
        </bottom>
      </border>
    </dxf>
    <dxf>
      <border>
        <left style="thin">
          <color indexed="64"/>
        </left>
        <right style="thin">
          <color indexed="64"/>
        </right>
        <top/>
        <bottom style="thin">
          <color indexed="64"/>
        </bottom>
      </border>
    </dxf>
    <dxf>
      <border>
        <left/>
        <right/>
        <top/>
        <bottom/>
      </border>
    </dxf>
    <dxf>
      <border>
        <left style="thin">
          <color indexed="64"/>
        </left>
        <right style="thin">
          <color indexed="64"/>
        </right>
        <top style="thin">
          <color indexed="64"/>
        </top>
        <bottom style="thin">
          <color indexed="64"/>
        </bottom>
      </border>
    </dxf>
    <dxf>
      <fill>
        <patternFill>
          <bgColor indexed="12"/>
        </patternFill>
      </fill>
    </dxf>
    <dxf>
      <fill>
        <patternFill>
          <bgColor indexed="13"/>
        </patternFill>
      </fill>
    </dxf>
    <dxf>
      <fill>
        <patternFill>
          <bgColor indexed="10"/>
        </patternFill>
      </fill>
    </dxf>
    <dxf>
      <border>
        <left style="thin">
          <color indexed="64"/>
        </left>
        <right style="thin">
          <color indexed="64"/>
        </right>
        <top style="thin">
          <color indexed="64"/>
        </top>
        <bottom style="thin">
          <color indexed="64"/>
        </bottom>
      </border>
    </dxf>
    <dxf>
      <fill>
        <patternFill>
          <bgColor indexed="12"/>
        </patternFill>
      </fill>
    </dxf>
    <dxf>
      <fill>
        <patternFill>
          <bgColor indexed="13"/>
        </patternFill>
      </fill>
    </dxf>
    <dxf>
      <fill>
        <patternFill>
          <bgColor indexed="10"/>
        </patternFill>
      </fill>
    </dxf>
    <dxf>
      <border>
        <left style="thin">
          <color indexed="64"/>
        </left>
        <right style="thin">
          <color indexed="64"/>
        </right>
        <top style="thin">
          <color indexed="64"/>
        </top>
        <bottom style="thin">
          <color indexed="64"/>
        </bottom>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indexed="64"/>
        </left>
        <right style="thin">
          <color indexed="64"/>
        </right>
        <top style="thin">
          <color indexed="64"/>
        </top>
        <bottom style="thin">
          <color indexed="64"/>
        </bottom>
      </border>
    </dxf>
    <dxf>
      <fill>
        <patternFill>
          <bgColor theme="0"/>
        </patternFill>
      </fill>
      <border>
        <left/>
        <right/>
        <top/>
        <bottom/>
      </border>
    </dxf>
    <dxf>
      <border>
        <left/>
        <right/>
        <top/>
        <bottom/>
      </border>
    </dxf>
    <dxf>
      <border>
        <left/>
        <right/>
        <top/>
        <bottom/>
      </border>
    </dxf>
    <dxf>
      <border>
        <left/>
        <right/>
        <top/>
        <bottom/>
      </border>
    </dxf>
    <dxf>
      <border>
        <left/>
        <right/>
        <top/>
        <bottom/>
      </border>
    </dxf>
    <dxf>
      <border>
        <left style="thin">
          <color indexed="64"/>
        </left>
        <right style="thin">
          <color indexed="64"/>
        </right>
        <top style="thin">
          <color indexed="64"/>
        </top>
        <bottom style="thin">
          <color indexed="64"/>
        </bottom>
      </border>
    </dxf>
    <dxf>
      <border>
        <left/>
        <right/>
        <top/>
        <bottom/>
      </border>
    </dxf>
    <dxf>
      <border>
        <left/>
        <right/>
        <top/>
        <bottom/>
      </border>
    </dxf>
    <dxf>
      <border>
        <left/>
        <right/>
        <top/>
        <bottom/>
      </border>
    </dxf>
    <dxf>
      <fill>
        <patternFill>
          <bgColor indexed="12"/>
        </patternFill>
      </fill>
    </dxf>
    <dxf>
      <fill>
        <patternFill>
          <bgColor indexed="13"/>
        </patternFill>
      </fill>
    </dxf>
    <dxf>
      <fill>
        <patternFill>
          <bgColor indexed="10"/>
        </patternFill>
      </fill>
    </dxf>
    <dxf>
      <border>
        <left style="thin">
          <color indexed="64"/>
        </left>
        <right style="thin">
          <color indexed="64"/>
        </right>
        <top style="thin">
          <color indexed="64"/>
        </top>
        <bottom style="thin">
          <color indexed="64"/>
        </bottom>
      </border>
    </dxf>
    <dxf>
      <fill>
        <patternFill>
          <bgColor indexed="12"/>
        </patternFill>
      </fill>
    </dxf>
    <dxf>
      <fill>
        <patternFill>
          <bgColor indexed="13"/>
        </patternFill>
      </fill>
    </dxf>
    <dxf>
      <fill>
        <patternFill>
          <bgColor indexed="10"/>
        </patternFill>
      </fill>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bottom style="thin">
          <color indexed="64"/>
        </bottom>
      </border>
    </dxf>
    <dxf>
      <border>
        <left/>
        <right/>
        <top/>
        <bottom/>
      </border>
    </dxf>
    <dxf>
      <border>
        <left style="thin">
          <color indexed="64"/>
        </left>
        <right style="thin">
          <color indexed="64"/>
        </right>
        <top style="thin">
          <color indexed="64"/>
        </top>
        <bottom style="thin">
          <color indexed="64"/>
        </bottom>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indexed="64"/>
        </left>
        <right style="thin">
          <color indexed="64"/>
        </right>
        <top style="thin">
          <color indexed="64"/>
        </top>
        <bottom style="thin">
          <color indexed="64"/>
        </bottom>
      </border>
    </dxf>
    <dxf>
      <fill>
        <patternFill>
          <bgColor theme="0"/>
        </patternFill>
      </fill>
      <border>
        <left/>
        <right/>
        <top/>
        <bottom/>
      </border>
    </dxf>
    <dxf>
      <border>
        <left/>
        <right/>
        <top/>
        <bottom/>
      </border>
    </dxf>
    <dxf>
      <border>
        <left style="thin">
          <color indexed="64"/>
        </left>
        <right style="thin">
          <color indexed="64"/>
        </right>
        <top style="thin">
          <color indexed="64"/>
        </top>
        <bottom style="thin">
          <color indexed="64"/>
        </bottom>
      </border>
    </dxf>
    <dxf>
      <border>
        <left/>
        <right/>
        <top/>
        <bottom/>
      </border>
    </dxf>
    <dxf>
      <border>
        <left style="thin">
          <color indexed="64"/>
        </left>
        <right style="thin">
          <color indexed="64"/>
        </right>
        <top style="thin">
          <color indexed="64"/>
        </top>
        <bottom style="thin">
          <color indexed="64"/>
        </bottom>
      </border>
    </dxf>
    <dxf>
      <border>
        <left style="thin">
          <color indexed="64"/>
        </left>
        <right style="thin">
          <color indexed="64"/>
        </right>
        <top/>
        <bottom style="thin">
          <color indexed="64"/>
        </bottom>
      </border>
    </dxf>
    <dxf>
      <border>
        <left/>
        <right/>
        <top/>
        <bottom/>
      </border>
    </dxf>
    <dxf>
      <border>
        <left style="thin">
          <color indexed="64"/>
        </left>
        <right style="thin">
          <color indexed="64"/>
        </right>
        <top style="thin">
          <color indexed="64"/>
        </top>
        <bottom style="thin">
          <color indexed="64"/>
        </bottom>
      </border>
    </dxf>
    <dxf>
      <border>
        <left/>
        <right/>
        <top/>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border>
    </dxf>
    <dxf>
      <border>
        <left style="thin">
          <color indexed="64"/>
        </left>
        <right style="thin">
          <color indexed="64"/>
        </right>
        <top style="thin">
          <color indexed="64"/>
        </top>
        <bottom style="thin">
          <color indexed="64"/>
        </bottom>
      </border>
    </dxf>
    <dxf>
      <border>
        <left style="thin">
          <color indexed="64"/>
        </left>
        <right style="thin">
          <color indexed="64"/>
        </right>
        <top/>
        <bottom style="thin">
          <color indexed="64"/>
        </bottom>
      </border>
    </dxf>
    <dxf>
      <border>
        <left/>
        <right/>
        <top/>
        <bottom/>
      </border>
    </dxf>
    <dxf>
      <border>
        <left style="thin">
          <color indexed="64"/>
        </left>
        <right style="thin">
          <color indexed="64"/>
        </right>
        <top style="thin">
          <color indexed="64"/>
        </top>
        <bottom style="thin">
          <color indexed="64"/>
        </bottom>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indexed="64"/>
        </left>
        <right style="thin">
          <color indexed="64"/>
        </right>
        <top style="thin">
          <color indexed="64"/>
        </top>
        <bottom style="thin">
          <color indexed="64"/>
        </bottom>
      </border>
    </dxf>
    <dxf>
      <fill>
        <patternFill>
          <bgColor theme="0"/>
        </patternFill>
      </fill>
      <border>
        <left/>
        <right/>
        <top/>
        <bottom/>
      </border>
    </dxf>
    <dxf>
      <border>
        <left/>
        <right/>
        <top/>
        <bottom/>
      </border>
    </dxf>
    <dxf>
      <border>
        <left/>
        <right/>
        <top/>
        <bottom/>
      </border>
    </dxf>
    <dxf>
      <border>
        <left/>
        <right/>
        <top/>
        <bottom/>
      </border>
    </dxf>
    <dxf>
      <border>
        <left/>
        <right/>
        <top/>
        <bottom/>
      </border>
    </dxf>
    <dxf>
      <fill>
        <patternFill>
          <bgColor indexed="12"/>
        </patternFill>
      </fill>
    </dxf>
    <dxf>
      <fill>
        <patternFill>
          <bgColor indexed="13"/>
        </patternFill>
      </fill>
    </dxf>
    <dxf>
      <fill>
        <patternFill>
          <bgColor indexed="10"/>
        </patternFill>
      </fill>
    </dxf>
    <dxf>
      <border>
        <left style="thin">
          <color indexed="64"/>
        </left>
        <right style="thin">
          <color indexed="64"/>
        </right>
        <top style="thin">
          <color indexed="64"/>
        </top>
        <bottom style="thin">
          <color indexed="64"/>
        </bottom>
      </border>
    </dxf>
    <dxf>
      <fill>
        <patternFill>
          <bgColor indexed="12"/>
        </patternFill>
      </fill>
    </dxf>
    <dxf>
      <fill>
        <patternFill>
          <bgColor indexed="13"/>
        </patternFill>
      </fill>
    </dxf>
    <dxf>
      <fill>
        <patternFill>
          <bgColor indexed="10"/>
        </patternFill>
      </fill>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border>
    </dxf>
    <dxf>
      <border>
        <left style="thin">
          <color indexed="64"/>
        </left>
        <right style="thin">
          <color indexed="64"/>
        </right>
        <top style="thin">
          <color indexed="64"/>
        </top>
        <bottom style="thin">
          <color indexed="64"/>
        </bottom>
      </border>
    </dxf>
    <dxf>
      <fill>
        <patternFill patternType="solid">
          <bgColor theme="0"/>
        </patternFill>
      </fill>
      <border>
        <left/>
        <right/>
        <top/>
        <bottom/>
      </border>
    </dxf>
    <dxf>
      <border>
        <left style="thin">
          <color indexed="64"/>
        </left>
        <right style="thin">
          <color indexed="64"/>
        </right>
        <top/>
        <bottom style="thin">
          <color indexed="64"/>
        </bottom>
      </border>
    </dxf>
    <dxf>
      <border>
        <left/>
        <right/>
        <top/>
        <bottom/>
      </border>
    </dxf>
    <dxf>
      <font>
        <color rgb="FFFF0000"/>
      </font>
      <fill>
        <patternFill>
          <bgColor rgb="FFFF0000"/>
        </patternFill>
      </fill>
    </dxf>
    <dxf>
      <border>
        <left style="thin">
          <color indexed="64"/>
        </left>
        <right style="thin">
          <color indexed="64"/>
        </right>
        <top style="thin">
          <color indexed="64"/>
        </top>
        <bottom style="thin">
          <color indexed="64"/>
        </bottom>
      </border>
    </dxf>
    <dxf>
      <border>
        <left/>
        <right/>
        <top/>
        <bottom/>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i val="0"/>
        <color theme="0"/>
      </font>
      <fill>
        <patternFill>
          <bgColor rgb="FF92D050"/>
        </patternFill>
      </fill>
    </dxf>
    <dxf>
      <font>
        <b/>
        <i val="0"/>
        <color auto="1"/>
      </font>
      <fill>
        <patternFill>
          <bgColor rgb="FFFFFF00"/>
        </patternFill>
      </fill>
    </dxf>
    <dxf>
      <font>
        <b/>
        <i val="0"/>
        <color auto="1"/>
      </font>
      <fill>
        <patternFill>
          <bgColor rgb="FFFFC000"/>
        </patternFill>
      </fill>
    </dxf>
    <dxf>
      <font>
        <b/>
        <i val="0"/>
        <color theme="0"/>
      </font>
      <fill>
        <patternFill>
          <bgColor rgb="FFFF000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ont>
        <b/>
        <i val="0"/>
        <color theme="0"/>
      </font>
      <fill>
        <patternFill>
          <bgColor rgb="FFFF0000"/>
        </patternFill>
      </fill>
    </dxf>
    <dxf>
      <font>
        <b/>
        <i val="0"/>
        <color auto="1"/>
      </font>
      <fill>
        <patternFill>
          <bgColor rgb="FFFFC000"/>
        </patternFill>
      </fill>
    </dxf>
    <dxf>
      <font>
        <b/>
        <i val="0"/>
        <color auto="1"/>
      </font>
      <fill>
        <patternFill>
          <bgColor rgb="FFFFFF00"/>
        </patternFill>
      </fill>
    </dxf>
    <dxf>
      <font>
        <b/>
        <i val="0"/>
        <color theme="0"/>
      </font>
      <fill>
        <patternFill>
          <bgColor rgb="FF00B050"/>
        </patternFill>
      </fill>
    </dxf>
    <dxf>
      <border>
        <left style="thin">
          <color auto="1"/>
        </left>
        <right style="thin">
          <color auto="1"/>
        </right>
        <top style="thin">
          <color auto="1"/>
        </top>
        <bottom style="thin">
          <color auto="1"/>
        </bottom>
        <vertical/>
        <horizontal/>
      </border>
    </dxf>
    <dxf>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fill>
        <patternFill>
          <bgColor rgb="FFFF0000"/>
        </patternFill>
      </fill>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patternType="solid">
          <bgColor theme="0"/>
        </patternFill>
      </fill>
      <border>
        <left/>
        <right/>
        <top/>
        <bottom/>
        <vertical/>
        <horizontal/>
      </border>
    </dxf>
    <dxf>
      <font>
        <strike val="0"/>
        <color theme="0"/>
      </font>
      <fill>
        <patternFill>
          <bgColor rgb="FFFF0000"/>
        </patternFill>
      </fill>
    </dxf>
    <dxf>
      <border>
        <left style="thin">
          <color auto="1"/>
        </left>
        <right style="thin">
          <color auto="1"/>
        </right>
        <top style="thin">
          <color auto="1"/>
        </top>
        <bottom style="thin">
          <color auto="1"/>
        </bottom>
        <vertical/>
        <horizontal/>
      </border>
    </dxf>
    <dxf>
      <border>
        <left/>
        <right/>
        <top/>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ill>
        <patternFill>
          <bgColor indexed="12"/>
        </patternFill>
      </fill>
    </dxf>
    <dxf>
      <fill>
        <patternFill>
          <bgColor indexed="13"/>
        </patternFill>
      </fill>
    </dxf>
    <dxf>
      <fill>
        <patternFill>
          <bgColor indexed="10"/>
        </patternFill>
      </fill>
    </dxf>
    <dxf>
      <border>
        <left style="thin">
          <color auto="1"/>
        </left>
        <right style="thin">
          <color auto="1"/>
        </right>
        <top style="thin">
          <color auto="1"/>
        </top>
        <bottom style="thin">
          <color auto="1"/>
        </bottom>
        <vertical/>
        <horizontal/>
      </border>
    </dxf>
    <dxf>
      <font>
        <color rgb="FFFF0000"/>
      </font>
      <fill>
        <patternFill>
          <bgColor rgb="FFFF000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bottom style="thin">
          <color auto="1"/>
        </bottom>
        <vertical/>
        <horizontal/>
      </border>
    </dxf>
    <dxf>
      <border>
        <left/>
        <right/>
        <top/>
        <bottom/>
        <vertical/>
        <horizontal/>
      </border>
    </dxf>
    <dxf>
      <border>
        <left style="thin">
          <color auto="1"/>
        </left>
        <right style="thin">
          <color auto="1"/>
        </right>
        <top style="thin">
          <color auto="1"/>
        </top>
        <bottom style="thin">
          <color auto="1"/>
        </bottom>
        <vertical/>
        <horizontal/>
      </border>
    </dxf>
    <dxf>
      <border>
        <left/>
        <right/>
        <top/>
        <bottom/>
        <vertical/>
        <horizontal/>
      </border>
    </dxf>
  </dxfs>
  <tableStyles count="0" defaultTableStyle="TableStyleMedium9" defaultPivotStyle="PivotStyleLight16"/>
  <colors>
    <mruColors>
      <color rgb="FFFFCCFF"/>
      <color rgb="FFFFFFFF"/>
      <color rgb="FF0000FF"/>
      <color rgb="FF66FF33"/>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30"/>
      <c:rotY val="0"/>
      <c:rAngAx val="0"/>
    </c:view3D>
    <c:floor>
      <c:thickness val="0"/>
    </c:floor>
    <c:sideWall>
      <c:thickness val="0"/>
    </c:sideWall>
    <c:backWall>
      <c:thickness val="0"/>
    </c:backWall>
    <c:plotArea>
      <c:layout/>
      <c:pie3DChart>
        <c:varyColors val="1"/>
        <c:ser>
          <c:idx val="0"/>
          <c:order val="0"/>
          <c:dLbls>
            <c:dLbl>
              <c:idx val="1"/>
              <c:layout>
                <c:manualLayout>
                  <c:x val="0.15561378872227"/>
                  <c:y val="-6.453870685519149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4F0-488D-8C18-5A30FA92074D}"/>
                </c:ext>
              </c:extLst>
            </c:dLbl>
            <c:dLbl>
              <c:idx val="2"/>
              <c:layout>
                <c:manualLayout>
                  <c:x val="-0.122517846097263"/>
                  <c:y val="2.04278497445883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4F0-488D-8C18-5A30FA92074D}"/>
                </c:ext>
              </c:extLst>
            </c:dLbl>
            <c:spPr>
              <a:noFill/>
              <a:ln>
                <a:noFill/>
              </a:ln>
              <a:effectLst/>
            </c:spPr>
            <c:showLegendKey val="0"/>
            <c:showVal val="1"/>
            <c:showCatName val="0"/>
            <c:showSerName val="0"/>
            <c:showPercent val="0"/>
            <c:showBubbleSize val="0"/>
            <c:showLeaderLines val="1"/>
            <c:extLst>
              <c:ext xmlns:c15="http://schemas.microsoft.com/office/drawing/2012/chart" uri="{CE6537A1-D6FC-4f65-9D91-7224C49458BB}"/>
            </c:extLst>
          </c:dLbls>
          <c:cat>
            <c:strRef>
              <c:f>Respuesta!$B$10:$B$13</c:f>
              <c:strCache>
                <c:ptCount val="4"/>
                <c:pt idx="0">
                  <c:v>Aceptados</c:v>
                </c:pt>
                <c:pt idx="1">
                  <c:v>Evitados</c:v>
                </c:pt>
                <c:pt idx="2">
                  <c:v>Transferidos</c:v>
                </c:pt>
                <c:pt idx="3">
                  <c:v>Reducidos</c:v>
                </c:pt>
              </c:strCache>
            </c:strRef>
          </c:cat>
          <c:val>
            <c:numRef>
              <c:f>Respuesta!$D$10:$D$13</c:f>
              <c:numCache>
                <c:formatCode>0%</c:formatCode>
                <c:ptCount val="4"/>
                <c:pt idx="0">
                  <c:v>0</c:v>
                </c:pt>
                <c:pt idx="1">
                  <c:v>0</c:v>
                </c:pt>
                <c:pt idx="2">
                  <c:v>0</c:v>
                </c:pt>
                <c:pt idx="3">
                  <c:v>1</c:v>
                </c:pt>
              </c:numCache>
            </c:numRef>
          </c:val>
          <c:extLst>
            <c:ext xmlns:c16="http://schemas.microsoft.com/office/drawing/2014/chart" uri="{C3380CC4-5D6E-409C-BE32-E72D297353CC}">
              <c16:uniqueId val="{00000000-1E36-4937-986D-B290880BF567}"/>
            </c:ext>
          </c:extLst>
        </c:ser>
        <c:dLbls>
          <c:showLegendKey val="0"/>
          <c:showVal val="0"/>
          <c:showCatName val="0"/>
          <c:showSerName val="0"/>
          <c:showPercent val="0"/>
          <c:showBubbleSize val="0"/>
          <c:showLeaderLines val="1"/>
        </c:dLbls>
      </c:pie3DChart>
    </c:plotArea>
    <c:legend>
      <c:legendPos val="r"/>
      <c:overlay val="0"/>
    </c:legend>
    <c:plotVisOnly val="1"/>
    <c:dispBlanksAs val="zero"/>
    <c:showDLblsOverMax val="0"/>
  </c:chart>
  <c:printSettings>
    <c:headerFooter/>
    <c:pageMargins b="0.750000000000003" l="0.70000000000000095" r="0.70000000000000095" t="0.750000000000003"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30"/>
      <c:rotY val="0"/>
      <c:rAngAx val="0"/>
    </c:view3D>
    <c:floor>
      <c:thickness val="0"/>
    </c:floor>
    <c:sideWall>
      <c:thickness val="0"/>
    </c:sideWall>
    <c:backWall>
      <c:thickness val="0"/>
    </c:backWall>
    <c:plotArea>
      <c:layout/>
      <c:pie3DChart>
        <c:varyColors val="1"/>
        <c:ser>
          <c:idx val="0"/>
          <c:order val="0"/>
          <c:dPt>
            <c:idx val="0"/>
            <c:bubble3D val="0"/>
            <c:spPr>
              <a:solidFill>
                <a:srgbClr val="FF0000"/>
              </a:solidFill>
            </c:spPr>
            <c:extLst>
              <c:ext xmlns:c16="http://schemas.microsoft.com/office/drawing/2014/chart" uri="{C3380CC4-5D6E-409C-BE32-E72D297353CC}">
                <c16:uniqueId val="{00000001-B5FD-4D20-B3DF-4757F934242E}"/>
              </c:ext>
            </c:extLst>
          </c:dPt>
          <c:dPt>
            <c:idx val="1"/>
            <c:bubble3D val="0"/>
            <c:spPr>
              <a:solidFill>
                <a:srgbClr val="FFC000"/>
              </a:solidFill>
            </c:spPr>
            <c:extLst>
              <c:ext xmlns:c16="http://schemas.microsoft.com/office/drawing/2014/chart" uri="{C3380CC4-5D6E-409C-BE32-E72D297353CC}">
                <c16:uniqueId val="{00000003-B5FD-4D20-B3DF-4757F934242E}"/>
              </c:ext>
            </c:extLst>
          </c:dPt>
          <c:dPt>
            <c:idx val="2"/>
            <c:bubble3D val="0"/>
            <c:spPr>
              <a:solidFill>
                <a:srgbClr val="FFFF00"/>
              </a:solidFill>
            </c:spPr>
            <c:extLst>
              <c:ext xmlns:c16="http://schemas.microsoft.com/office/drawing/2014/chart" uri="{C3380CC4-5D6E-409C-BE32-E72D297353CC}">
                <c16:uniqueId val="{00000005-B5FD-4D20-B3DF-4757F934242E}"/>
              </c:ext>
            </c:extLst>
          </c:dPt>
          <c:dPt>
            <c:idx val="3"/>
            <c:bubble3D val="0"/>
            <c:spPr>
              <a:solidFill>
                <a:srgbClr val="00B050"/>
              </a:solidFill>
            </c:spPr>
            <c:extLst>
              <c:ext xmlns:c16="http://schemas.microsoft.com/office/drawing/2014/chart" uri="{C3380CC4-5D6E-409C-BE32-E72D297353CC}">
                <c16:uniqueId val="{00000007-B5FD-4D20-B3DF-4757F934242E}"/>
              </c:ext>
            </c:extLst>
          </c:dPt>
          <c:dLbls>
            <c:spPr>
              <a:noFill/>
              <a:ln>
                <a:noFill/>
              </a:ln>
              <a:effectLst/>
            </c:spPr>
            <c:showLegendKey val="0"/>
            <c:showVal val="1"/>
            <c:showCatName val="0"/>
            <c:showSerName val="0"/>
            <c:showPercent val="0"/>
            <c:showBubbleSize val="0"/>
            <c:showLeaderLines val="1"/>
            <c:extLst>
              <c:ext xmlns:c15="http://schemas.microsoft.com/office/drawing/2012/chart" uri="{CE6537A1-D6FC-4f65-9D91-7224C49458BB}"/>
            </c:extLst>
          </c:dLbls>
          <c:cat>
            <c:strRef>
              <c:f>'Eval. Riesgos'!$B$9:$B$12</c:f>
              <c:strCache>
                <c:ptCount val="4"/>
                <c:pt idx="0">
                  <c:v>Extremo</c:v>
                </c:pt>
                <c:pt idx="1">
                  <c:v>Alto</c:v>
                </c:pt>
                <c:pt idx="2">
                  <c:v>Moderado</c:v>
                </c:pt>
                <c:pt idx="3">
                  <c:v>Bajo</c:v>
                </c:pt>
              </c:strCache>
            </c:strRef>
          </c:cat>
          <c:val>
            <c:numRef>
              <c:f>'Eval. Riesgos'!$D$9:$D$12</c:f>
              <c:numCache>
                <c:formatCode>0%</c:formatCode>
                <c:ptCount val="4"/>
                <c:pt idx="0">
                  <c:v>0</c:v>
                </c:pt>
                <c:pt idx="1">
                  <c:v>1</c:v>
                </c:pt>
                <c:pt idx="2">
                  <c:v>0</c:v>
                </c:pt>
                <c:pt idx="3">
                  <c:v>0</c:v>
                </c:pt>
              </c:numCache>
            </c:numRef>
          </c:val>
          <c:extLst>
            <c:ext xmlns:c16="http://schemas.microsoft.com/office/drawing/2014/chart" uri="{C3380CC4-5D6E-409C-BE32-E72D297353CC}">
              <c16:uniqueId val="{00000008-B5FD-4D20-B3DF-4757F934242E}"/>
            </c:ext>
          </c:extLst>
        </c:ser>
        <c:dLbls>
          <c:showLegendKey val="0"/>
          <c:showVal val="0"/>
          <c:showCatName val="0"/>
          <c:showSerName val="0"/>
          <c:showPercent val="0"/>
          <c:showBubbleSize val="0"/>
          <c:showLeaderLines val="1"/>
        </c:dLbls>
      </c:pie3DChart>
    </c:plotArea>
    <c:legend>
      <c:legendPos val="r"/>
      <c:overlay val="0"/>
    </c:legend>
    <c:plotVisOnly val="1"/>
    <c:dispBlanksAs val="zero"/>
    <c:showDLblsOverMax val="0"/>
  </c:chart>
  <c:spPr>
    <a:ln cap="flat" cmpd="dbl">
      <a:prstDash val="solid"/>
    </a:ln>
  </c:spPr>
  <c:printSettings>
    <c:headerFooter/>
    <c:pageMargins b="0.750000000000003" l="0.70000000000000095" r="0.70000000000000095" t="0.750000000000003"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30"/>
      <c:rotY val="0"/>
      <c:rAngAx val="0"/>
    </c:view3D>
    <c:floor>
      <c:thickness val="0"/>
    </c:floor>
    <c:sideWall>
      <c:thickness val="0"/>
    </c:sideWall>
    <c:backWall>
      <c:thickness val="0"/>
    </c:backWall>
    <c:plotArea>
      <c:layout/>
      <c:pie3DChart>
        <c:varyColors val="1"/>
        <c:ser>
          <c:idx val="0"/>
          <c:order val="0"/>
          <c:dPt>
            <c:idx val="0"/>
            <c:bubble3D val="0"/>
            <c:spPr>
              <a:solidFill>
                <a:srgbClr val="FF0000"/>
              </a:solidFill>
            </c:spPr>
            <c:extLst>
              <c:ext xmlns:c16="http://schemas.microsoft.com/office/drawing/2014/chart" uri="{C3380CC4-5D6E-409C-BE32-E72D297353CC}">
                <c16:uniqueId val="{00000001-92FE-4920-AC2B-43C3FA42F983}"/>
              </c:ext>
            </c:extLst>
          </c:dPt>
          <c:dPt>
            <c:idx val="1"/>
            <c:bubble3D val="0"/>
            <c:spPr>
              <a:solidFill>
                <a:srgbClr val="FFC000"/>
              </a:solidFill>
            </c:spPr>
            <c:extLst>
              <c:ext xmlns:c16="http://schemas.microsoft.com/office/drawing/2014/chart" uri="{C3380CC4-5D6E-409C-BE32-E72D297353CC}">
                <c16:uniqueId val="{00000003-92FE-4920-AC2B-43C3FA42F983}"/>
              </c:ext>
            </c:extLst>
          </c:dPt>
          <c:dPt>
            <c:idx val="2"/>
            <c:bubble3D val="0"/>
            <c:spPr>
              <a:solidFill>
                <a:srgbClr val="FFFF00"/>
              </a:solidFill>
            </c:spPr>
            <c:extLst>
              <c:ext xmlns:c16="http://schemas.microsoft.com/office/drawing/2014/chart" uri="{C3380CC4-5D6E-409C-BE32-E72D297353CC}">
                <c16:uniqueId val="{00000005-92FE-4920-AC2B-43C3FA42F983}"/>
              </c:ext>
            </c:extLst>
          </c:dPt>
          <c:dPt>
            <c:idx val="3"/>
            <c:bubble3D val="0"/>
            <c:spPr>
              <a:solidFill>
                <a:srgbClr val="00B050"/>
              </a:solidFill>
            </c:spPr>
            <c:extLst>
              <c:ext xmlns:c16="http://schemas.microsoft.com/office/drawing/2014/chart" uri="{C3380CC4-5D6E-409C-BE32-E72D297353CC}">
                <c16:uniqueId val="{00000007-92FE-4920-AC2B-43C3FA42F983}"/>
              </c:ext>
            </c:extLst>
          </c:dPt>
          <c:dLbls>
            <c:spPr>
              <a:noFill/>
              <a:ln>
                <a:noFill/>
              </a:ln>
              <a:effectLst/>
            </c:spPr>
            <c:showLegendKey val="0"/>
            <c:showVal val="1"/>
            <c:showCatName val="0"/>
            <c:showSerName val="0"/>
            <c:showPercent val="0"/>
            <c:showBubbleSize val="0"/>
            <c:showLeaderLines val="1"/>
            <c:extLst>
              <c:ext xmlns:c15="http://schemas.microsoft.com/office/drawing/2012/chart" uri="{CE6537A1-D6FC-4f65-9D91-7224C49458BB}"/>
            </c:extLst>
          </c:dLbls>
          <c:cat>
            <c:strRef>
              <c:f>'Eval. Riesgos'!$B$19:$B$22</c:f>
              <c:strCache>
                <c:ptCount val="4"/>
                <c:pt idx="0">
                  <c:v>Extremo</c:v>
                </c:pt>
                <c:pt idx="1">
                  <c:v>Alto</c:v>
                </c:pt>
                <c:pt idx="2">
                  <c:v>Moderado</c:v>
                </c:pt>
                <c:pt idx="3">
                  <c:v>Bajo</c:v>
                </c:pt>
              </c:strCache>
            </c:strRef>
          </c:cat>
          <c:val>
            <c:numRef>
              <c:f>'Eval. Riesgos'!$D$19:$D$22</c:f>
              <c:numCache>
                <c:formatCode>0%</c:formatCode>
                <c:ptCount val="4"/>
                <c:pt idx="0">
                  <c:v>0</c:v>
                </c:pt>
                <c:pt idx="1">
                  <c:v>0</c:v>
                </c:pt>
                <c:pt idx="2">
                  <c:v>1</c:v>
                </c:pt>
                <c:pt idx="3">
                  <c:v>0</c:v>
                </c:pt>
              </c:numCache>
            </c:numRef>
          </c:val>
          <c:extLst>
            <c:ext xmlns:c16="http://schemas.microsoft.com/office/drawing/2014/chart" uri="{C3380CC4-5D6E-409C-BE32-E72D297353CC}">
              <c16:uniqueId val="{00000008-92FE-4920-AC2B-43C3FA42F983}"/>
            </c:ext>
          </c:extLst>
        </c:ser>
        <c:dLbls>
          <c:showLegendKey val="0"/>
          <c:showVal val="0"/>
          <c:showCatName val="0"/>
          <c:showSerName val="0"/>
          <c:showPercent val="0"/>
          <c:showBubbleSize val="0"/>
          <c:showLeaderLines val="1"/>
        </c:dLbls>
      </c:pie3DChart>
    </c:plotArea>
    <c:legend>
      <c:legendPos val="r"/>
      <c:overlay val="0"/>
    </c:legend>
    <c:plotVisOnly val="1"/>
    <c:dispBlanksAs val="zero"/>
    <c:showDLblsOverMax val="0"/>
  </c:chart>
  <c:printSettings>
    <c:headerFooter/>
    <c:pageMargins b="0.750000000000004" l="0.70000000000000095" r="0.70000000000000095" t="0.750000000000004"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1852082094731"/>
          <c:y val="5.7252015095746497E-2"/>
          <c:w val="0.73842759518680201"/>
          <c:h val="0.72900899221917403"/>
        </c:manualLayout>
      </c:layout>
      <c:barChart>
        <c:barDir val="col"/>
        <c:grouping val="clustered"/>
        <c:varyColors val="0"/>
        <c:ser>
          <c:idx val="0"/>
          <c:order val="0"/>
          <c:spPr>
            <a:solidFill>
              <a:srgbClr val="FFFF00"/>
            </a:solidFill>
            <a:ln w="12700">
              <a:solidFill>
                <a:srgbClr val="000000"/>
              </a:solidFill>
              <a:prstDash val="solid"/>
            </a:ln>
          </c:spPr>
          <c:invertIfNegative val="0"/>
          <c:dPt>
            <c:idx val="0"/>
            <c:invertIfNegative val="0"/>
            <c:bubble3D val="0"/>
            <c:spPr>
              <a:solidFill>
                <a:srgbClr val="FF0000"/>
              </a:solidFill>
              <a:ln w="12700">
                <a:solidFill>
                  <a:srgbClr val="000000"/>
                </a:solidFill>
                <a:prstDash val="solid"/>
              </a:ln>
            </c:spPr>
            <c:extLst>
              <c:ext xmlns:c16="http://schemas.microsoft.com/office/drawing/2014/chart" uri="{C3380CC4-5D6E-409C-BE32-E72D297353CC}">
                <c16:uniqueId val="{00000001-2D79-401E-AD95-A629AF79DA23}"/>
              </c:ext>
            </c:extLst>
          </c:dPt>
          <c:dPt>
            <c:idx val="1"/>
            <c:invertIfNegative val="0"/>
            <c:bubble3D val="0"/>
            <c:spPr>
              <a:solidFill>
                <a:srgbClr val="FFC000"/>
              </a:solidFill>
              <a:ln w="12700">
                <a:solidFill>
                  <a:srgbClr val="000000"/>
                </a:solidFill>
                <a:prstDash val="solid"/>
              </a:ln>
            </c:spPr>
            <c:extLst>
              <c:ext xmlns:c16="http://schemas.microsoft.com/office/drawing/2014/chart" uri="{C3380CC4-5D6E-409C-BE32-E72D297353CC}">
                <c16:uniqueId val="{00000003-2D79-401E-AD95-A629AF79DA23}"/>
              </c:ext>
            </c:extLst>
          </c:dPt>
          <c:dPt>
            <c:idx val="2"/>
            <c:invertIfNegative val="0"/>
            <c:bubble3D val="0"/>
            <c:extLst>
              <c:ext xmlns:c16="http://schemas.microsoft.com/office/drawing/2014/chart" uri="{C3380CC4-5D6E-409C-BE32-E72D297353CC}">
                <c16:uniqueId val="{00000004-2D79-401E-AD95-A629AF79DA23}"/>
              </c:ext>
            </c:extLst>
          </c:dPt>
          <c:dPt>
            <c:idx val="3"/>
            <c:invertIfNegative val="0"/>
            <c:bubble3D val="0"/>
            <c:spPr>
              <a:solidFill>
                <a:srgbClr val="00B050"/>
              </a:solidFill>
              <a:ln w="12700">
                <a:solidFill>
                  <a:srgbClr val="000000"/>
                </a:solidFill>
                <a:prstDash val="solid"/>
              </a:ln>
            </c:spPr>
            <c:extLst>
              <c:ext xmlns:c16="http://schemas.microsoft.com/office/drawing/2014/chart" uri="{C3380CC4-5D6E-409C-BE32-E72D297353CC}">
                <c16:uniqueId val="{00000006-2D79-401E-AD95-A629AF79DA23}"/>
              </c:ext>
            </c:extLst>
          </c:dPt>
          <c:cat>
            <c:strRef>
              <c:f>'Eval. Riesgos'!$B$9:$B$12</c:f>
              <c:strCache>
                <c:ptCount val="4"/>
                <c:pt idx="0">
                  <c:v>Extremo</c:v>
                </c:pt>
                <c:pt idx="1">
                  <c:v>Alto</c:v>
                </c:pt>
                <c:pt idx="2">
                  <c:v>Moderado</c:v>
                </c:pt>
                <c:pt idx="3">
                  <c:v>Bajo</c:v>
                </c:pt>
              </c:strCache>
            </c:strRef>
          </c:cat>
          <c:val>
            <c:numRef>
              <c:f>'Eval. Riesgos'!$C$9:$C$12</c:f>
              <c:numCache>
                <c:formatCode>General</c:formatCode>
                <c:ptCount val="4"/>
                <c:pt idx="0">
                  <c:v>0</c:v>
                </c:pt>
                <c:pt idx="1">
                  <c:v>1</c:v>
                </c:pt>
                <c:pt idx="2">
                  <c:v>0</c:v>
                </c:pt>
                <c:pt idx="3">
                  <c:v>0</c:v>
                </c:pt>
              </c:numCache>
            </c:numRef>
          </c:val>
          <c:extLst>
            <c:ext xmlns:c16="http://schemas.microsoft.com/office/drawing/2014/chart" uri="{C3380CC4-5D6E-409C-BE32-E72D297353CC}">
              <c16:uniqueId val="{00000007-2D79-401E-AD95-A629AF79DA23}"/>
            </c:ext>
          </c:extLst>
        </c:ser>
        <c:dLbls>
          <c:showLegendKey val="0"/>
          <c:showVal val="0"/>
          <c:showCatName val="0"/>
          <c:showSerName val="0"/>
          <c:showPercent val="0"/>
          <c:showBubbleSize val="0"/>
        </c:dLbls>
        <c:gapWidth val="150"/>
        <c:axId val="265343952"/>
        <c:axId val="265343560"/>
      </c:barChart>
      <c:catAx>
        <c:axId val="265343952"/>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aseline="0">
                <a:latin typeface="Arial" pitchFamily="34" charset="0"/>
              </a:defRPr>
            </a:pPr>
            <a:endParaRPr lang="es-CO"/>
          </a:p>
        </c:txPr>
        <c:crossAx val="265343560"/>
        <c:crosses val="autoZero"/>
        <c:auto val="1"/>
        <c:lblAlgn val="ctr"/>
        <c:lblOffset val="100"/>
        <c:tickLblSkip val="1"/>
        <c:tickMarkSkip val="1"/>
        <c:noMultiLvlLbl val="0"/>
      </c:catAx>
      <c:valAx>
        <c:axId val="265343560"/>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1000" baseline="0">
                <a:latin typeface="Arial" pitchFamily="34" charset="0"/>
              </a:defRPr>
            </a:pPr>
            <a:endParaRPr lang="es-CO"/>
          </a:p>
        </c:txPr>
        <c:crossAx val="265343952"/>
        <c:crosses val="autoZero"/>
        <c:crossBetween val="between"/>
      </c:valAx>
      <c:spPr>
        <a:noFill/>
        <a:ln w="25400">
          <a:noFill/>
        </a:ln>
      </c:spPr>
    </c:plotArea>
    <c:plotVisOnly val="1"/>
    <c:dispBlanksAs val="gap"/>
    <c:showDLblsOverMax val="0"/>
  </c:chart>
  <c:spPr>
    <a:noFill/>
    <a:ln w="9525">
      <a:solidFill>
        <a:schemeClr val="tx1"/>
      </a:solidFill>
      <a:prstDash val="solid"/>
    </a:ln>
  </c:spPr>
  <c:txPr>
    <a:bodyPr/>
    <a:lstStyle/>
    <a:p>
      <a:pPr>
        <a:defRPr sz="1200" b="0" i="0" u="none" strike="noStrike" baseline="0">
          <a:solidFill>
            <a:srgbClr val="000000"/>
          </a:solidFill>
          <a:latin typeface="Times New Roman"/>
          <a:ea typeface="Times New Roman"/>
          <a:cs typeface="Times New Roman"/>
        </a:defRPr>
      </a:pPr>
      <a:endParaRPr lang="es-CO"/>
    </a:p>
  </c:txPr>
  <c:printSettings>
    <c:headerFooter alignWithMargins="0"/>
    <c:pageMargins b="1" l="0.750000000000003" r="0.750000000000003"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1852082094731"/>
          <c:y val="5.7252015095746497E-2"/>
          <c:w val="0.73842759518680201"/>
          <c:h val="0.72900899221917403"/>
        </c:manualLayout>
      </c:layout>
      <c:barChart>
        <c:barDir val="col"/>
        <c:grouping val="clustered"/>
        <c:varyColors val="0"/>
        <c:ser>
          <c:idx val="0"/>
          <c:order val="0"/>
          <c:invertIfNegative val="0"/>
          <c:dPt>
            <c:idx val="0"/>
            <c:invertIfNegative val="0"/>
            <c:bubble3D val="0"/>
            <c:spPr>
              <a:solidFill>
                <a:srgbClr val="FF0000"/>
              </a:solidFill>
            </c:spPr>
            <c:extLst>
              <c:ext xmlns:c16="http://schemas.microsoft.com/office/drawing/2014/chart" uri="{C3380CC4-5D6E-409C-BE32-E72D297353CC}">
                <c16:uniqueId val="{00000001-257E-4898-98C1-E670F8638621}"/>
              </c:ext>
            </c:extLst>
          </c:dPt>
          <c:dPt>
            <c:idx val="1"/>
            <c:invertIfNegative val="0"/>
            <c:bubble3D val="0"/>
            <c:spPr>
              <a:solidFill>
                <a:srgbClr val="FFC000"/>
              </a:solidFill>
            </c:spPr>
            <c:extLst>
              <c:ext xmlns:c16="http://schemas.microsoft.com/office/drawing/2014/chart" uri="{C3380CC4-5D6E-409C-BE32-E72D297353CC}">
                <c16:uniqueId val="{00000003-257E-4898-98C1-E670F8638621}"/>
              </c:ext>
            </c:extLst>
          </c:dPt>
          <c:dPt>
            <c:idx val="2"/>
            <c:invertIfNegative val="0"/>
            <c:bubble3D val="0"/>
            <c:spPr>
              <a:solidFill>
                <a:srgbClr val="FFFF00"/>
              </a:solidFill>
            </c:spPr>
            <c:extLst>
              <c:ext xmlns:c16="http://schemas.microsoft.com/office/drawing/2014/chart" uri="{C3380CC4-5D6E-409C-BE32-E72D297353CC}">
                <c16:uniqueId val="{00000005-257E-4898-98C1-E670F8638621}"/>
              </c:ext>
            </c:extLst>
          </c:dPt>
          <c:dPt>
            <c:idx val="3"/>
            <c:invertIfNegative val="0"/>
            <c:bubble3D val="0"/>
            <c:spPr>
              <a:solidFill>
                <a:srgbClr val="00B050"/>
              </a:solidFill>
            </c:spPr>
            <c:extLst>
              <c:ext xmlns:c16="http://schemas.microsoft.com/office/drawing/2014/chart" uri="{C3380CC4-5D6E-409C-BE32-E72D297353CC}">
                <c16:uniqueId val="{00000007-257E-4898-98C1-E670F8638621}"/>
              </c:ext>
            </c:extLst>
          </c:dPt>
          <c:cat>
            <c:strRef>
              <c:f>'Eval. Riesgos'!$B$19:$B$22</c:f>
              <c:strCache>
                <c:ptCount val="4"/>
                <c:pt idx="0">
                  <c:v>Extremo</c:v>
                </c:pt>
                <c:pt idx="1">
                  <c:v>Alto</c:v>
                </c:pt>
                <c:pt idx="2">
                  <c:v>Moderado</c:v>
                </c:pt>
                <c:pt idx="3">
                  <c:v>Bajo</c:v>
                </c:pt>
              </c:strCache>
            </c:strRef>
          </c:cat>
          <c:val>
            <c:numRef>
              <c:f>'Eval. Riesgos'!$C$19:$C$22</c:f>
              <c:numCache>
                <c:formatCode>General</c:formatCode>
                <c:ptCount val="4"/>
                <c:pt idx="0">
                  <c:v>0</c:v>
                </c:pt>
                <c:pt idx="1">
                  <c:v>0</c:v>
                </c:pt>
                <c:pt idx="2">
                  <c:v>1</c:v>
                </c:pt>
                <c:pt idx="3">
                  <c:v>0</c:v>
                </c:pt>
              </c:numCache>
            </c:numRef>
          </c:val>
          <c:extLst>
            <c:ext xmlns:c16="http://schemas.microsoft.com/office/drawing/2014/chart" uri="{C3380CC4-5D6E-409C-BE32-E72D297353CC}">
              <c16:uniqueId val="{00000008-257E-4898-98C1-E670F8638621}"/>
            </c:ext>
          </c:extLst>
        </c:ser>
        <c:dLbls>
          <c:showLegendKey val="0"/>
          <c:showVal val="0"/>
          <c:showCatName val="0"/>
          <c:showSerName val="0"/>
          <c:showPercent val="0"/>
          <c:showBubbleSize val="0"/>
        </c:dLbls>
        <c:gapWidth val="150"/>
        <c:axId val="546415568"/>
        <c:axId val="264743344"/>
      </c:barChart>
      <c:catAx>
        <c:axId val="546415568"/>
        <c:scaling>
          <c:orientation val="minMax"/>
        </c:scaling>
        <c:delete val="0"/>
        <c:axPos val="b"/>
        <c:numFmt formatCode="General" sourceLinked="1"/>
        <c:majorTickMark val="out"/>
        <c:minorTickMark val="none"/>
        <c:tickLblPos val="nextTo"/>
        <c:txPr>
          <a:bodyPr rot="0" vert="horz"/>
          <a:lstStyle/>
          <a:p>
            <a:pPr>
              <a:defRPr/>
            </a:pPr>
            <a:endParaRPr lang="es-CO"/>
          </a:p>
        </c:txPr>
        <c:crossAx val="264743344"/>
        <c:crosses val="autoZero"/>
        <c:auto val="1"/>
        <c:lblAlgn val="ctr"/>
        <c:lblOffset val="100"/>
        <c:tickLblSkip val="1"/>
        <c:tickMarkSkip val="1"/>
        <c:noMultiLvlLbl val="0"/>
      </c:catAx>
      <c:valAx>
        <c:axId val="264743344"/>
        <c:scaling>
          <c:orientation val="minMax"/>
        </c:scaling>
        <c:delete val="0"/>
        <c:axPos val="l"/>
        <c:numFmt formatCode="General" sourceLinked="1"/>
        <c:majorTickMark val="out"/>
        <c:minorTickMark val="none"/>
        <c:tickLblPos val="nextTo"/>
        <c:txPr>
          <a:bodyPr rot="0" vert="horz"/>
          <a:lstStyle/>
          <a:p>
            <a:pPr>
              <a:defRPr/>
            </a:pPr>
            <a:endParaRPr lang="es-CO"/>
          </a:p>
        </c:txPr>
        <c:crossAx val="546415568"/>
        <c:crosses val="autoZero"/>
        <c:crossBetween val="between"/>
      </c:valAx>
    </c:plotArea>
    <c:plotVisOnly val="1"/>
    <c:dispBlanksAs val="gap"/>
    <c:showDLblsOverMax val="0"/>
  </c:chart>
  <c:printSettings>
    <c:headerFooter alignWithMargins="0"/>
    <c:pageMargins b="1" l="0.750000000000004" r="0.750000000000004"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30"/>
      <c:rotY val="0"/>
      <c:rAngAx val="0"/>
    </c:view3D>
    <c:floor>
      <c:thickness val="0"/>
    </c:floor>
    <c:sideWall>
      <c:thickness val="0"/>
    </c:sideWall>
    <c:backWall>
      <c:thickness val="0"/>
    </c:backWall>
    <c:plotArea>
      <c:layout/>
      <c:pie3DChart>
        <c:varyColors val="1"/>
        <c:ser>
          <c:idx val="0"/>
          <c:order val="0"/>
          <c:dLbls>
            <c:dLbl>
              <c:idx val="2"/>
              <c:layout>
                <c:manualLayout>
                  <c:x val="6.6296792826921899E-2"/>
                  <c:y val="2.564526160304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032-4127-9FBE-45D158A10319}"/>
                </c:ext>
              </c:extLst>
            </c:dLbl>
            <c:spPr>
              <a:noFill/>
              <a:ln>
                <a:noFill/>
              </a:ln>
              <a:effectLst/>
            </c:spPr>
            <c:showLegendKey val="0"/>
            <c:showVal val="1"/>
            <c:showCatName val="0"/>
            <c:showSerName val="0"/>
            <c:showPercent val="0"/>
            <c:showBubbleSize val="0"/>
            <c:showLeaderLines val="1"/>
            <c:extLst>
              <c:ext xmlns:c15="http://schemas.microsoft.com/office/drawing/2012/chart" uri="{CE6537A1-D6FC-4f65-9D91-7224C49458BB}"/>
            </c:extLst>
          </c:dLbls>
          <c:cat>
            <c:strRef>
              <c:f>'Eval. Controles'!$B$13:$B$15</c:f>
              <c:strCache>
                <c:ptCount val="3"/>
                <c:pt idx="0">
                  <c:v>Preventivo</c:v>
                </c:pt>
                <c:pt idx="1">
                  <c:v>Detectivo</c:v>
                </c:pt>
                <c:pt idx="2">
                  <c:v>No hay control</c:v>
                </c:pt>
              </c:strCache>
            </c:strRef>
          </c:cat>
          <c:val>
            <c:numRef>
              <c:f>'Eval. Controles'!$D$13:$D$15</c:f>
              <c:numCache>
                <c:formatCode>0%</c:formatCode>
                <c:ptCount val="3"/>
                <c:pt idx="0">
                  <c:v>1</c:v>
                </c:pt>
                <c:pt idx="1">
                  <c:v>0</c:v>
                </c:pt>
                <c:pt idx="2">
                  <c:v>0</c:v>
                </c:pt>
              </c:numCache>
            </c:numRef>
          </c:val>
          <c:extLst>
            <c:ext xmlns:c16="http://schemas.microsoft.com/office/drawing/2014/chart" uri="{C3380CC4-5D6E-409C-BE32-E72D297353CC}">
              <c16:uniqueId val="{00000000-9DDC-4036-9F0F-9A3C069A06AA}"/>
            </c:ext>
          </c:extLst>
        </c:ser>
        <c:dLbls>
          <c:showLegendKey val="0"/>
          <c:showVal val="0"/>
          <c:showCatName val="0"/>
          <c:showSerName val="0"/>
          <c:showPercent val="0"/>
          <c:showBubbleSize val="0"/>
          <c:showLeaderLines val="1"/>
        </c:dLbls>
      </c:pie3DChart>
    </c:plotArea>
    <c:legend>
      <c:legendPos val="r"/>
      <c:overlay val="0"/>
    </c:legend>
    <c:plotVisOnly val="1"/>
    <c:dispBlanksAs val="zero"/>
    <c:showDLblsOverMax val="0"/>
  </c:chart>
  <c:printSettings>
    <c:headerFooter/>
    <c:pageMargins b="0.750000000000004" l="0.70000000000000095" r="0.70000000000000095" t="0.750000000000004"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30"/>
      <c:rotY val="0"/>
      <c:rAngAx val="0"/>
    </c:view3D>
    <c:floor>
      <c:thickness val="0"/>
    </c:floor>
    <c:sideWall>
      <c:thickness val="0"/>
    </c:sideWall>
    <c:backWall>
      <c:thickness val="0"/>
    </c:backWall>
    <c:plotArea>
      <c:layout/>
      <c:pie3DChart>
        <c:varyColors val="1"/>
        <c:ser>
          <c:idx val="0"/>
          <c:order val="0"/>
          <c:dLbls>
            <c:dLbl>
              <c:idx val="2"/>
              <c:layout>
                <c:manualLayout>
                  <c:x val="-5.1807748283712797E-2"/>
                  <c:y val="-1.5384931828531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DBE-4826-9369-3CAF4D572CB4}"/>
                </c:ext>
              </c:extLst>
            </c:dLbl>
            <c:dLbl>
              <c:idx val="3"/>
              <c:layout>
                <c:manualLayout>
                  <c:x val="6.25981478326601E-2"/>
                  <c:y val="-2.626928401531470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DBE-4826-9369-3CAF4D572CB4}"/>
                </c:ext>
              </c:extLst>
            </c:dLbl>
            <c:spPr>
              <a:noFill/>
              <a:ln>
                <a:noFill/>
              </a:ln>
              <a:effectLst/>
            </c:spPr>
            <c:showLegendKey val="0"/>
            <c:showVal val="1"/>
            <c:showCatName val="0"/>
            <c:showSerName val="0"/>
            <c:showPercent val="0"/>
            <c:showBubbleSize val="0"/>
            <c:showLeaderLines val="1"/>
            <c:extLst>
              <c:ext xmlns:c15="http://schemas.microsoft.com/office/drawing/2012/chart" uri="{CE6537A1-D6FC-4f65-9D91-7224C49458BB}"/>
            </c:extLst>
          </c:dLbls>
          <c:cat>
            <c:strRef>
              <c:f>'Eval. Controles'!$B$22:$B$25</c:f>
              <c:strCache>
                <c:ptCount val="4"/>
                <c:pt idx="0">
                  <c:v>Manual</c:v>
                </c:pt>
                <c:pt idx="1">
                  <c:v>Automático</c:v>
                </c:pt>
                <c:pt idx="2">
                  <c:v>Dependiente de T.I.</c:v>
                </c:pt>
                <c:pt idx="3">
                  <c:v>No hay control</c:v>
                </c:pt>
              </c:strCache>
            </c:strRef>
          </c:cat>
          <c:val>
            <c:numRef>
              <c:f>'Eval. Controles'!$D$22:$D$25</c:f>
              <c:numCache>
                <c:formatCode>0%</c:formatCode>
                <c:ptCount val="4"/>
                <c:pt idx="0">
                  <c:v>1</c:v>
                </c:pt>
                <c:pt idx="1">
                  <c:v>0</c:v>
                </c:pt>
                <c:pt idx="2">
                  <c:v>0</c:v>
                </c:pt>
                <c:pt idx="3">
                  <c:v>0</c:v>
                </c:pt>
              </c:numCache>
            </c:numRef>
          </c:val>
          <c:extLst>
            <c:ext xmlns:c16="http://schemas.microsoft.com/office/drawing/2014/chart" uri="{C3380CC4-5D6E-409C-BE32-E72D297353CC}">
              <c16:uniqueId val="{00000000-317A-4737-B2CB-8FDE341546BA}"/>
            </c:ext>
          </c:extLst>
        </c:ser>
        <c:dLbls>
          <c:showLegendKey val="0"/>
          <c:showVal val="0"/>
          <c:showCatName val="0"/>
          <c:showSerName val="0"/>
          <c:showPercent val="0"/>
          <c:showBubbleSize val="0"/>
          <c:showLeaderLines val="1"/>
        </c:dLbls>
      </c:pie3DChart>
    </c:plotArea>
    <c:legend>
      <c:legendPos val="r"/>
      <c:overlay val="0"/>
    </c:legend>
    <c:plotVisOnly val="1"/>
    <c:dispBlanksAs val="zero"/>
    <c:showDLblsOverMax val="0"/>
  </c:chart>
  <c:printSettings>
    <c:headerFooter/>
    <c:pageMargins b="0.750000000000004" l="0.70000000000000095" r="0.70000000000000095" t="0.750000000000004"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30"/>
      <c:rotY val="0"/>
      <c:rAngAx val="0"/>
    </c:view3D>
    <c:floor>
      <c:thickness val="0"/>
    </c:floor>
    <c:sideWall>
      <c:thickness val="0"/>
    </c:sideWall>
    <c:backWall>
      <c:thickness val="0"/>
    </c:backWall>
    <c:plotArea>
      <c:layout/>
      <c:pie3DChart>
        <c:varyColors val="1"/>
        <c:ser>
          <c:idx val="0"/>
          <c:order val="0"/>
          <c:dLbls>
            <c:spPr>
              <a:noFill/>
              <a:ln>
                <a:noFill/>
              </a:ln>
              <a:effectLst/>
            </c:spPr>
            <c:showLegendKey val="0"/>
            <c:showVal val="1"/>
            <c:showCatName val="0"/>
            <c:showSerName val="0"/>
            <c:showPercent val="0"/>
            <c:showBubbleSize val="0"/>
            <c:showLeaderLines val="1"/>
            <c:extLst>
              <c:ext xmlns:c15="http://schemas.microsoft.com/office/drawing/2012/chart" uri="{CE6537A1-D6FC-4f65-9D91-7224C49458BB}"/>
            </c:extLst>
          </c:dLbls>
          <c:cat>
            <c:strRef>
              <c:f>'Eval. Controles'!$B$32:$B$34</c:f>
              <c:strCache>
                <c:ptCount val="3"/>
                <c:pt idx="0">
                  <c:v>Documentado</c:v>
                </c:pt>
                <c:pt idx="1">
                  <c:v>No documentado</c:v>
                </c:pt>
                <c:pt idx="2">
                  <c:v>No hay control</c:v>
                </c:pt>
              </c:strCache>
            </c:strRef>
          </c:cat>
          <c:val>
            <c:numRef>
              <c:f>'Eval. Controles'!$D$32:$D$34</c:f>
              <c:numCache>
                <c:formatCode>0%</c:formatCode>
                <c:ptCount val="3"/>
                <c:pt idx="0">
                  <c:v>0.5</c:v>
                </c:pt>
                <c:pt idx="1">
                  <c:v>0.5</c:v>
                </c:pt>
                <c:pt idx="2">
                  <c:v>0</c:v>
                </c:pt>
              </c:numCache>
            </c:numRef>
          </c:val>
          <c:extLst>
            <c:ext xmlns:c16="http://schemas.microsoft.com/office/drawing/2014/chart" uri="{C3380CC4-5D6E-409C-BE32-E72D297353CC}">
              <c16:uniqueId val="{00000000-DFA0-4C24-9BC1-3E8C364D144F}"/>
            </c:ext>
          </c:extLst>
        </c:ser>
        <c:dLbls>
          <c:showLegendKey val="0"/>
          <c:showVal val="0"/>
          <c:showCatName val="0"/>
          <c:showSerName val="0"/>
          <c:showPercent val="0"/>
          <c:showBubbleSize val="0"/>
          <c:showLeaderLines val="1"/>
        </c:dLbls>
      </c:pie3DChart>
    </c:plotArea>
    <c:legend>
      <c:legendPos val="r"/>
      <c:overlay val="0"/>
    </c:legend>
    <c:plotVisOnly val="1"/>
    <c:dispBlanksAs val="zero"/>
    <c:showDLblsOverMax val="0"/>
  </c:chart>
  <c:printSettings>
    <c:headerFooter/>
    <c:pageMargins b="0.750000000000004" l="0.70000000000000095" r="0.70000000000000095" t="0.750000000000004"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30"/>
      <c:rotY val="0"/>
      <c:rAngAx val="0"/>
    </c:view3D>
    <c:floor>
      <c:thickness val="0"/>
    </c:floor>
    <c:sideWall>
      <c:thickness val="0"/>
    </c:sideWall>
    <c:backWall>
      <c:thickness val="0"/>
    </c:backWall>
    <c:plotArea>
      <c:layout/>
      <c:pie3DChart>
        <c:varyColors val="1"/>
        <c:ser>
          <c:idx val="0"/>
          <c:order val="0"/>
          <c:dLbls>
            <c:spPr>
              <a:noFill/>
              <a:ln>
                <a:noFill/>
              </a:ln>
              <a:effectLst/>
            </c:spPr>
            <c:showLegendKey val="0"/>
            <c:showVal val="1"/>
            <c:showCatName val="0"/>
            <c:showSerName val="0"/>
            <c:showPercent val="0"/>
            <c:showBubbleSize val="0"/>
            <c:showLeaderLines val="1"/>
            <c:extLst>
              <c:ext xmlns:c15="http://schemas.microsoft.com/office/drawing/2012/chart" uri="{CE6537A1-D6FC-4f65-9D91-7224C49458BB}"/>
            </c:extLst>
          </c:dLbls>
          <c:cat>
            <c:strRef>
              <c:f>'Eval. Eventos'!$B$13:$B$17</c:f>
              <c:strCache>
                <c:ptCount val="5"/>
                <c:pt idx="0">
                  <c:v>Recurso Humano</c:v>
                </c:pt>
                <c:pt idx="1">
                  <c:v>Tecnológico</c:v>
                </c:pt>
                <c:pt idx="2">
                  <c:v>Infraestructura Física</c:v>
                </c:pt>
                <c:pt idx="3">
                  <c:v>Procesos</c:v>
                </c:pt>
                <c:pt idx="4">
                  <c:v>Evento Externo</c:v>
                </c:pt>
              </c:strCache>
            </c:strRef>
          </c:cat>
          <c:val>
            <c:numRef>
              <c:f>'Eval. Eventos'!$D$13:$D$17</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0-9D54-4F8E-8A4B-9651C5190AD0}"/>
            </c:ext>
          </c:extLst>
        </c:ser>
        <c:dLbls>
          <c:showLegendKey val="0"/>
          <c:showVal val="0"/>
          <c:showCatName val="0"/>
          <c:showSerName val="0"/>
          <c:showPercent val="0"/>
          <c:showBubbleSize val="0"/>
          <c:showLeaderLines val="1"/>
        </c:dLbls>
      </c:pie3DChart>
    </c:plotArea>
    <c:legend>
      <c:legendPos val="r"/>
      <c:overlay val="0"/>
    </c:legend>
    <c:plotVisOnly val="1"/>
    <c:dispBlanksAs val="zero"/>
    <c:showDLblsOverMax val="0"/>
  </c:chart>
  <c:printSettings>
    <c:headerFooter/>
    <c:pageMargins b="0.750000000000004" l="0.70000000000000095" r="0.70000000000000095" t="0.750000000000004" header="0.3" footer="0.3"/>
    <c:pageSetup/>
  </c:printSettings>
</c:chartSpace>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14.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4" Type="http://schemas.openxmlformats.org/officeDocument/2006/relationships/chart" Target="../charts/chart5.xml"/></Relationships>
</file>

<file path=xl/drawings/_rels/drawing15.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9525</xdr:colOff>
          <xdr:row>8</xdr:row>
          <xdr:rowOff>0</xdr:rowOff>
        </xdr:from>
        <xdr:to>
          <xdr:col>8</xdr:col>
          <xdr:colOff>38100</xdr:colOff>
          <xdr:row>16</xdr:row>
          <xdr:rowOff>152400</xdr:rowOff>
        </xdr:to>
        <xdr:sp macro="" textlink="">
          <xdr:nvSpPr>
            <xdr:cNvPr id="2691079" name="Button 7" hidden="1">
              <a:extLst>
                <a:ext uri="{63B3BB69-23CF-44E3-9099-C40C66FF867C}">
                  <a14:compatExt spid="_x0000_s2691079"/>
                </a:ext>
                <a:ext uri="{FF2B5EF4-FFF2-40B4-BE49-F238E27FC236}">
                  <a16:creationId xmlns:a16="http://schemas.microsoft.com/office/drawing/2014/main" id="{00000000-0008-0000-0000-0000071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II. ESTADISTICAS DE RIESGO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0</xdr:colOff>
          <xdr:row>8</xdr:row>
          <xdr:rowOff>0</xdr:rowOff>
        </xdr:from>
        <xdr:to>
          <xdr:col>11</xdr:col>
          <xdr:colOff>838200</xdr:colOff>
          <xdr:row>16</xdr:row>
          <xdr:rowOff>114300</xdr:rowOff>
        </xdr:to>
        <xdr:sp macro="" textlink="">
          <xdr:nvSpPr>
            <xdr:cNvPr id="2691080" name="Button 8" hidden="1">
              <a:extLst>
                <a:ext uri="{63B3BB69-23CF-44E3-9099-C40C66FF867C}">
                  <a14:compatExt spid="_x0000_s2691080"/>
                </a:ext>
                <a:ext uri="{FF2B5EF4-FFF2-40B4-BE49-F238E27FC236}">
                  <a16:creationId xmlns:a16="http://schemas.microsoft.com/office/drawing/2014/main" id="{00000000-0008-0000-0000-0000081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III. PARAMETRIZACIONES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838200</xdr:colOff>
          <xdr:row>8</xdr:row>
          <xdr:rowOff>0</xdr:rowOff>
        </xdr:from>
        <xdr:to>
          <xdr:col>3</xdr:col>
          <xdr:colOff>809625</xdr:colOff>
          <xdr:row>16</xdr:row>
          <xdr:rowOff>114300</xdr:rowOff>
        </xdr:to>
        <xdr:sp macro="" textlink="">
          <xdr:nvSpPr>
            <xdr:cNvPr id="2691081" name="Button 9" hidden="1">
              <a:extLst>
                <a:ext uri="{63B3BB69-23CF-44E3-9099-C40C66FF867C}">
                  <a14:compatExt spid="_x0000_s2691081"/>
                </a:ext>
                <a:ext uri="{FF2B5EF4-FFF2-40B4-BE49-F238E27FC236}">
                  <a16:creationId xmlns:a16="http://schemas.microsoft.com/office/drawing/2014/main" id="{00000000-0008-0000-0000-0000091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I. CADENA DE VALOR</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76200</xdr:colOff>
          <xdr:row>8</xdr:row>
          <xdr:rowOff>38100</xdr:rowOff>
        </xdr:from>
        <xdr:to>
          <xdr:col>2</xdr:col>
          <xdr:colOff>723900</xdr:colOff>
          <xdr:row>17</xdr:row>
          <xdr:rowOff>38100</xdr:rowOff>
        </xdr:to>
        <xdr:sp macro="" textlink="">
          <xdr:nvSpPr>
            <xdr:cNvPr id="2698244" name="Button 4" hidden="1">
              <a:extLst>
                <a:ext uri="{63B3BB69-23CF-44E3-9099-C40C66FF867C}">
                  <a14:compatExt spid="_x0000_s2698244"/>
                </a:ext>
                <a:ext uri="{FF2B5EF4-FFF2-40B4-BE49-F238E27FC236}">
                  <a16:creationId xmlns:a16="http://schemas.microsoft.com/office/drawing/2014/main" id="{00000000-0008-0000-0100-0000042C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1. MATRIZ DE RIESGO  Y CONTROLES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6</xdr:col>
          <xdr:colOff>190500</xdr:colOff>
          <xdr:row>8</xdr:row>
          <xdr:rowOff>47625</xdr:rowOff>
        </xdr:from>
        <xdr:to>
          <xdr:col>8</xdr:col>
          <xdr:colOff>542925</xdr:colOff>
          <xdr:row>17</xdr:row>
          <xdr:rowOff>47625</xdr:rowOff>
        </xdr:to>
        <xdr:sp macro="" textlink="">
          <xdr:nvSpPr>
            <xdr:cNvPr id="2698245" name="Button 5" hidden="1">
              <a:extLst>
                <a:ext uri="{63B3BB69-23CF-44E3-9099-C40C66FF867C}">
                  <a14:compatExt spid="_x0000_s2698245"/>
                </a:ext>
                <a:ext uri="{FF2B5EF4-FFF2-40B4-BE49-F238E27FC236}">
                  <a16:creationId xmlns:a16="http://schemas.microsoft.com/office/drawing/2014/main" id="{00000000-0008-0000-0100-0000052C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3. MAPA DE RIESGO RESIDUAL</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0</xdr:colOff>
          <xdr:row>8</xdr:row>
          <xdr:rowOff>38100</xdr:rowOff>
        </xdr:from>
        <xdr:to>
          <xdr:col>5</xdr:col>
          <xdr:colOff>647700</xdr:colOff>
          <xdr:row>17</xdr:row>
          <xdr:rowOff>38100</xdr:rowOff>
        </xdr:to>
        <xdr:sp macro="" textlink="">
          <xdr:nvSpPr>
            <xdr:cNvPr id="2698246" name="Button 6" hidden="1">
              <a:extLst>
                <a:ext uri="{63B3BB69-23CF-44E3-9099-C40C66FF867C}">
                  <a14:compatExt spid="_x0000_s2698246"/>
                </a:ext>
                <a:ext uri="{FF2B5EF4-FFF2-40B4-BE49-F238E27FC236}">
                  <a16:creationId xmlns:a16="http://schemas.microsoft.com/office/drawing/2014/main" id="{00000000-0008-0000-0100-0000062C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2. MAPA RIESGO INHERENTE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800100</xdr:colOff>
          <xdr:row>0</xdr:row>
          <xdr:rowOff>161925</xdr:rowOff>
        </xdr:from>
        <xdr:to>
          <xdr:col>9</xdr:col>
          <xdr:colOff>838200</xdr:colOff>
          <xdr:row>3</xdr:row>
          <xdr:rowOff>76200</xdr:rowOff>
        </xdr:to>
        <xdr:sp macro="" textlink="">
          <xdr:nvSpPr>
            <xdr:cNvPr id="2698247" name="Button 7" hidden="1">
              <a:extLst>
                <a:ext uri="{63B3BB69-23CF-44E3-9099-C40C66FF867C}">
                  <a14:compatExt spid="_x0000_s2698247"/>
                </a:ext>
                <a:ext uri="{FF2B5EF4-FFF2-40B4-BE49-F238E27FC236}">
                  <a16:creationId xmlns:a16="http://schemas.microsoft.com/office/drawing/2014/main" id="{00000000-0008-0000-0100-0000072C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Menú Principal</a:t>
              </a:r>
            </a:p>
          </xdr:txBody>
        </xdr:sp>
        <xdr:clientData fPrint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47625</xdr:colOff>
          <xdr:row>8</xdr:row>
          <xdr:rowOff>190500</xdr:rowOff>
        </xdr:from>
        <xdr:to>
          <xdr:col>2</xdr:col>
          <xdr:colOff>762000</xdr:colOff>
          <xdr:row>17</xdr:row>
          <xdr:rowOff>123825</xdr:rowOff>
        </xdr:to>
        <xdr:sp macro="" textlink="">
          <xdr:nvSpPr>
            <xdr:cNvPr id="2699265" name="Button 1" hidden="1">
              <a:extLst>
                <a:ext uri="{63B3BB69-23CF-44E3-9099-C40C66FF867C}">
                  <a14:compatExt spid="_x0000_s2699265"/>
                </a:ext>
                <a:ext uri="{FF2B5EF4-FFF2-40B4-BE49-F238E27FC236}">
                  <a16:creationId xmlns:a16="http://schemas.microsoft.com/office/drawing/2014/main" id="{00000000-0008-0000-0200-0000013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1. </a:t>
              </a:r>
            </a:p>
            <a:p>
              <a:pPr algn="ctr" rtl="0">
                <a:defRPr sz="1000"/>
              </a:pPr>
              <a:r>
                <a:rPr lang="es-CO" sz="1200" b="1" i="0" u="none" strike="noStrike" baseline="0">
                  <a:solidFill>
                    <a:srgbClr val="000000"/>
                  </a:solidFill>
                  <a:latin typeface="Times New Roman"/>
                  <a:cs typeface="Times New Roman"/>
                </a:rPr>
                <a:t>RESPUESTA A LOS RIESGOS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733425</xdr:colOff>
          <xdr:row>9</xdr:row>
          <xdr:rowOff>0</xdr:rowOff>
        </xdr:from>
        <xdr:to>
          <xdr:col>8</xdr:col>
          <xdr:colOff>266700</xdr:colOff>
          <xdr:row>17</xdr:row>
          <xdr:rowOff>114300</xdr:rowOff>
        </xdr:to>
        <xdr:sp macro="" textlink="">
          <xdr:nvSpPr>
            <xdr:cNvPr id="2699266" name="Button 2" hidden="1">
              <a:extLst>
                <a:ext uri="{63B3BB69-23CF-44E3-9099-C40C66FF867C}">
                  <a14:compatExt spid="_x0000_s2699266"/>
                </a:ext>
                <a:ext uri="{FF2B5EF4-FFF2-40B4-BE49-F238E27FC236}">
                  <a16:creationId xmlns:a16="http://schemas.microsoft.com/office/drawing/2014/main" id="{00000000-0008-0000-0200-0000023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3. </a:t>
              </a:r>
            </a:p>
            <a:p>
              <a:pPr algn="ctr" rtl="0">
                <a:defRPr sz="1000"/>
              </a:pPr>
              <a:r>
                <a:rPr lang="es-CO" sz="1200" b="1" i="0" u="none" strike="noStrike" baseline="0">
                  <a:solidFill>
                    <a:srgbClr val="000000"/>
                  </a:solidFill>
                  <a:latin typeface="Times New Roman"/>
                  <a:cs typeface="Times New Roman"/>
                </a:rPr>
                <a:t>EVALUACION DE CONTROLES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38100</xdr:colOff>
          <xdr:row>8</xdr:row>
          <xdr:rowOff>190500</xdr:rowOff>
        </xdr:from>
        <xdr:to>
          <xdr:col>5</xdr:col>
          <xdr:colOff>571500</xdr:colOff>
          <xdr:row>17</xdr:row>
          <xdr:rowOff>152400</xdr:rowOff>
        </xdr:to>
        <xdr:sp macro="" textlink="">
          <xdr:nvSpPr>
            <xdr:cNvPr id="2699267" name="Button 3" hidden="1">
              <a:extLst>
                <a:ext uri="{63B3BB69-23CF-44E3-9099-C40C66FF867C}">
                  <a14:compatExt spid="_x0000_s2699267"/>
                </a:ext>
                <a:ext uri="{FF2B5EF4-FFF2-40B4-BE49-F238E27FC236}">
                  <a16:creationId xmlns:a16="http://schemas.microsoft.com/office/drawing/2014/main" id="{00000000-0008-0000-0200-0000033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2. </a:t>
              </a:r>
            </a:p>
            <a:p>
              <a:pPr algn="ctr" rtl="0">
                <a:defRPr sz="1000"/>
              </a:pPr>
              <a:r>
                <a:rPr lang="es-CO" sz="1200" b="1" i="0" u="none" strike="noStrike" baseline="0">
                  <a:solidFill>
                    <a:srgbClr val="000000"/>
                  </a:solidFill>
                  <a:latin typeface="Times New Roman"/>
                  <a:cs typeface="Times New Roman"/>
                </a:rPr>
                <a:t>EVALUACION RIESGOS INHERENTES Y RESIDUALES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800100</xdr:colOff>
          <xdr:row>0</xdr:row>
          <xdr:rowOff>161925</xdr:rowOff>
        </xdr:from>
        <xdr:to>
          <xdr:col>9</xdr:col>
          <xdr:colOff>838200</xdr:colOff>
          <xdr:row>3</xdr:row>
          <xdr:rowOff>76200</xdr:rowOff>
        </xdr:to>
        <xdr:sp macro="" textlink="">
          <xdr:nvSpPr>
            <xdr:cNvPr id="2699268" name="Button 4" hidden="1">
              <a:extLst>
                <a:ext uri="{63B3BB69-23CF-44E3-9099-C40C66FF867C}">
                  <a14:compatExt spid="_x0000_s2699268"/>
                </a:ext>
                <a:ext uri="{FF2B5EF4-FFF2-40B4-BE49-F238E27FC236}">
                  <a16:creationId xmlns:a16="http://schemas.microsoft.com/office/drawing/2014/main" id="{00000000-0008-0000-0200-0000043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Menú Principal</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390525</xdr:colOff>
          <xdr:row>9</xdr:row>
          <xdr:rowOff>9525</xdr:rowOff>
        </xdr:from>
        <xdr:to>
          <xdr:col>10</xdr:col>
          <xdr:colOff>38100</xdr:colOff>
          <xdr:row>17</xdr:row>
          <xdr:rowOff>123825</xdr:rowOff>
        </xdr:to>
        <xdr:sp macro="" textlink="">
          <xdr:nvSpPr>
            <xdr:cNvPr id="2699269" name="Button 5" hidden="1">
              <a:extLst>
                <a:ext uri="{63B3BB69-23CF-44E3-9099-C40C66FF867C}">
                  <a14:compatExt spid="_x0000_s2699269"/>
                </a:ext>
                <a:ext uri="{FF2B5EF4-FFF2-40B4-BE49-F238E27FC236}">
                  <a16:creationId xmlns:a16="http://schemas.microsoft.com/office/drawing/2014/main" id="{00000000-0008-0000-0200-0000053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4. </a:t>
              </a:r>
            </a:p>
            <a:p>
              <a:pPr algn="ctr" rtl="0">
                <a:defRPr sz="1000"/>
              </a:pPr>
              <a:r>
                <a:rPr lang="es-CO" sz="1200" b="1" i="0" u="none" strike="noStrike" baseline="0">
                  <a:solidFill>
                    <a:srgbClr val="000000"/>
                  </a:solidFill>
                  <a:latin typeface="Times New Roman"/>
                  <a:cs typeface="Times New Roman"/>
                </a:rPr>
                <a:t>EVALUACION DE EVENTOS Y FACTORES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47625</xdr:colOff>
          <xdr:row>8</xdr:row>
          <xdr:rowOff>190500</xdr:rowOff>
        </xdr:from>
        <xdr:to>
          <xdr:col>3</xdr:col>
          <xdr:colOff>152400</xdr:colOff>
          <xdr:row>17</xdr:row>
          <xdr:rowOff>123825</xdr:rowOff>
        </xdr:to>
        <xdr:sp macro="" textlink="">
          <xdr:nvSpPr>
            <xdr:cNvPr id="2700289" name="Button 1" hidden="1">
              <a:extLst>
                <a:ext uri="{63B3BB69-23CF-44E3-9099-C40C66FF867C}">
                  <a14:compatExt spid="_x0000_s2700289"/>
                </a:ext>
                <a:ext uri="{FF2B5EF4-FFF2-40B4-BE49-F238E27FC236}">
                  <a16:creationId xmlns:a16="http://schemas.microsoft.com/office/drawing/2014/main" id="{00000000-0008-0000-0300-00000134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1. SOPORTE DE LA PROBABILIDAD</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38100</xdr:colOff>
          <xdr:row>8</xdr:row>
          <xdr:rowOff>190500</xdr:rowOff>
        </xdr:from>
        <xdr:to>
          <xdr:col>6</xdr:col>
          <xdr:colOff>0</xdr:colOff>
          <xdr:row>17</xdr:row>
          <xdr:rowOff>152400</xdr:rowOff>
        </xdr:to>
        <xdr:sp macro="" textlink="">
          <xdr:nvSpPr>
            <xdr:cNvPr id="2700291" name="Button 3" hidden="1">
              <a:extLst>
                <a:ext uri="{63B3BB69-23CF-44E3-9099-C40C66FF867C}">
                  <a14:compatExt spid="_x0000_s2700291"/>
                </a:ext>
                <a:ext uri="{FF2B5EF4-FFF2-40B4-BE49-F238E27FC236}">
                  <a16:creationId xmlns:a16="http://schemas.microsoft.com/office/drawing/2014/main" id="{00000000-0008-0000-0300-00000334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2. SOPORTE DEL IMPACTO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800100</xdr:colOff>
          <xdr:row>0</xdr:row>
          <xdr:rowOff>161925</xdr:rowOff>
        </xdr:from>
        <xdr:to>
          <xdr:col>10</xdr:col>
          <xdr:colOff>619125</xdr:colOff>
          <xdr:row>3</xdr:row>
          <xdr:rowOff>76200</xdr:rowOff>
        </xdr:to>
        <xdr:sp macro="" textlink="">
          <xdr:nvSpPr>
            <xdr:cNvPr id="2700292" name="Button 4" hidden="1">
              <a:extLst>
                <a:ext uri="{63B3BB69-23CF-44E3-9099-C40C66FF867C}">
                  <a14:compatExt spid="_x0000_s2700292"/>
                </a:ext>
                <a:ext uri="{FF2B5EF4-FFF2-40B4-BE49-F238E27FC236}">
                  <a16:creationId xmlns:a16="http://schemas.microsoft.com/office/drawing/2014/main" id="{00000000-0008-0000-0300-00000434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Menú Principal</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38100</xdr:colOff>
          <xdr:row>8</xdr:row>
          <xdr:rowOff>190500</xdr:rowOff>
        </xdr:from>
        <xdr:to>
          <xdr:col>9</xdr:col>
          <xdr:colOff>47625</xdr:colOff>
          <xdr:row>17</xdr:row>
          <xdr:rowOff>152400</xdr:rowOff>
        </xdr:to>
        <xdr:sp macro="" textlink="">
          <xdr:nvSpPr>
            <xdr:cNvPr id="2700293" name="Button 5" hidden="1">
              <a:extLst>
                <a:ext uri="{63B3BB69-23CF-44E3-9099-C40C66FF867C}">
                  <a14:compatExt spid="_x0000_s2700293"/>
                </a:ext>
                <a:ext uri="{FF2B5EF4-FFF2-40B4-BE49-F238E27FC236}">
                  <a16:creationId xmlns:a16="http://schemas.microsoft.com/office/drawing/2014/main" id="{00000000-0008-0000-0300-00000534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3. PARAMETROS CONSULTOR</a:t>
              </a:r>
              <a:r>
                <a:rPr lang="es-CO" sz="1200" b="0" i="0" u="none" strike="noStrike" baseline="0">
                  <a:solidFill>
                    <a:srgbClr val="000000"/>
                  </a:solidFill>
                  <a:latin typeface="Times New Roman"/>
                  <a:cs typeface="Times New Roman"/>
                </a:rPr>
                <a:t> </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457200</xdr:colOff>
          <xdr:row>1</xdr:row>
          <xdr:rowOff>38100</xdr:rowOff>
        </xdr:from>
        <xdr:to>
          <xdr:col>4</xdr:col>
          <xdr:colOff>466725</xdr:colOff>
          <xdr:row>3</xdr:row>
          <xdr:rowOff>152400</xdr:rowOff>
        </xdr:to>
        <xdr:sp macro="" textlink="">
          <xdr:nvSpPr>
            <xdr:cNvPr id="2693125" name="Button 5" hidden="1">
              <a:extLst>
                <a:ext uri="{63B3BB69-23CF-44E3-9099-C40C66FF867C}">
                  <a14:compatExt spid="_x0000_s2693125"/>
                </a:ext>
                <a:ext uri="{FF2B5EF4-FFF2-40B4-BE49-F238E27FC236}">
                  <a16:creationId xmlns:a16="http://schemas.microsoft.com/office/drawing/2014/main" id="{00000000-0008-0000-0400-00000518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Regresar al Menú </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7581900</xdr:colOff>
          <xdr:row>1</xdr:row>
          <xdr:rowOff>47625</xdr:rowOff>
        </xdr:from>
        <xdr:to>
          <xdr:col>1</xdr:col>
          <xdr:colOff>8458200</xdr:colOff>
          <xdr:row>3</xdr:row>
          <xdr:rowOff>152400</xdr:rowOff>
        </xdr:to>
        <xdr:sp macro="" textlink="">
          <xdr:nvSpPr>
            <xdr:cNvPr id="2694147" name="Button 3" hidden="1">
              <a:extLst>
                <a:ext uri="{63B3BB69-23CF-44E3-9099-C40C66FF867C}">
                  <a14:compatExt spid="_x0000_s2694147"/>
                </a:ext>
                <a:ext uri="{FF2B5EF4-FFF2-40B4-BE49-F238E27FC236}">
                  <a16:creationId xmlns:a16="http://schemas.microsoft.com/office/drawing/2014/main" id="{00000000-0008-0000-0500-0000031C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Regresar al Menú </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7</xdr:col>
          <xdr:colOff>1533525</xdr:colOff>
          <xdr:row>1</xdr:row>
          <xdr:rowOff>180975</xdr:rowOff>
        </xdr:from>
        <xdr:to>
          <xdr:col>7</xdr:col>
          <xdr:colOff>2790825</xdr:colOff>
          <xdr:row>5</xdr:row>
          <xdr:rowOff>190500</xdr:rowOff>
        </xdr:to>
        <xdr:sp macro="" textlink="">
          <xdr:nvSpPr>
            <xdr:cNvPr id="2695170" name="Button 2" hidden="1">
              <a:extLst>
                <a:ext uri="{63B3BB69-23CF-44E3-9099-C40C66FF867C}">
                  <a14:compatExt spid="_x0000_s2695170"/>
                </a:ext>
                <a:ext uri="{FF2B5EF4-FFF2-40B4-BE49-F238E27FC236}">
                  <a16:creationId xmlns:a16="http://schemas.microsoft.com/office/drawing/2014/main" id="{00000000-0008-0000-0600-0000022029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s-CO" sz="1500" b="1" i="0" u="none" strike="noStrike" baseline="0">
                  <a:solidFill>
                    <a:srgbClr val="000000"/>
                  </a:solidFill>
                  <a:latin typeface="Times New Roman"/>
                  <a:cs typeface="Times New Roman"/>
                </a:rPr>
                <a:t>Regresar al Menú </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9</xdr:col>
          <xdr:colOff>266700</xdr:colOff>
          <xdr:row>1</xdr:row>
          <xdr:rowOff>38100</xdr:rowOff>
        </xdr:from>
        <xdr:to>
          <xdr:col>12</xdr:col>
          <xdr:colOff>0</xdr:colOff>
          <xdr:row>3</xdr:row>
          <xdr:rowOff>152400</xdr:rowOff>
        </xdr:to>
        <xdr:sp macro="" textlink="">
          <xdr:nvSpPr>
            <xdr:cNvPr id="2701313" name="Button 1" hidden="1">
              <a:extLst>
                <a:ext uri="{63B3BB69-23CF-44E3-9099-C40C66FF867C}">
                  <a14:compatExt spid="_x0000_s2701313"/>
                </a:ext>
                <a:ext uri="{FF2B5EF4-FFF2-40B4-BE49-F238E27FC236}">
                  <a16:creationId xmlns:a16="http://schemas.microsoft.com/office/drawing/2014/main" id="{00000000-0008-0000-0700-00000138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Regresar al Menú </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10</xdr:col>
          <xdr:colOff>0</xdr:colOff>
          <xdr:row>1</xdr:row>
          <xdr:rowOff>0</xdr:rowOff>
        </xdr:from>
        <xdr:to>
          <xdr:col>10</xdr:col>
          <xdr:colOff>0</xdr:colOff>
          <xdr:row>1</xdr:row>
          <xdr:rowOff>0</xdr:rowOff>
        </xdr:to>
        <xdr:sp macro="" textlink="">
          <xdr:nvSpPr>
            <xdr:cNvPr id="2696199" name="Button 7" hidden="1">
              <a:extLst>
                <a:ext uri="{63B3BB69-23CF-44E3-9099-C40C66FF867C}">
                  <a14:compatExt spid="_x0000_s2696199"/>
                </a:ext>
                <a:ext uri="{FF2B5EF4-FFF2-40B4-BE49-F238E27FC236}">
                  <a16:creationId xmlns:a16="http://schemas.microsoft.com/office/drawing/2014/main" id="{00000000-0008-0000-0800-00000724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Regresar al Menú</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xdr:row>
          <xdr:rowOff>0</xdr:rowOff>
        </xdr:from>
        <xdr:to>
          <xdr:col>5</xdr:col>
          <xdr:colOff>0</xdr:colOff>
          <xdr:row>1</xdr:row>
          <xdr:rowOff>0</xdr:rowOff>
        </xdr:to>
        <xdr:sp macro="" textlink="">
          <xdr:nvSpPr>
            <xdr:cNvPr id="2696229" name="Button 37" hidden="1">
              <a:extLst>
                <a:ext uri="{63B3BB69-23CF-44E3-9099-C40C66FF867C}">
                  <a14:compatExt spid="_x0000_s2696229"/>
                </a:ext>
                <a:ext uri="{FF2B5EF4-FFF2-40B4-BE49-F238E27FC236}">
                  <a16:creationId xmlns:a16="http://schemas.microsoft.com/office/drawing/2014/main" id="{00000000-0008-0000-0800-00002524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Impresión para firma</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95250</xdr:colOff>
          <xdr:row>0</xdr:row>
          <xdr:rowOff>161925</xdr:rowOff>
        </xdr:from>
        <xdr:to>
          <xdr:col>10</xdr:col>
          <xdr:colOff>95250</xdr:colOff>
          <xdr:row>0</xdr:row>
          <xdr:rowOff>161925</xdr:rowOff>
        </xdr:to>
        <xdr:sp macro="" textlink="">
          <xdr:nvSpPr>
            <xdr:cNvPr id="2696236" name="Button 44" hidden="1">
              <a:extLst>
                <a:ext uri="{63B3BB69-23CF-44E3-9099-C40C66FF867C}">
                  <a14:compatExt spid="_x0000_s2696236"/>
                </a:ext>
                <a:ext uri="{FF2B5EF4-FFF2-40B4-BE49-F238E27FC236}">
                  <a16:creationId xmlns:a16="http://schemas.microsoft.com/office/drawing/2014/main" id="{00000000-0008-0000-0800-00002C24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Regresar al Menú</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12</xdr:col>
          <xdr:colOff>0</xdr:colOff>
          <xdr:row>0</xdr:row>
          <xdr:rowOff>76200</xdr:rowOff>
        </xdr:from>
        <xdr:to>
          <xdr:col>13</xdr:col>
          <xdr:colOff>28575</xdr:colOff>
          <xdr:row>2</xdr:row>
          <xdr:rowOff>152400</xdr:rowOff>
        </xdr:to>
        <xdr:sp macro="" textlink="">
          <xdr:nvSpPr>
            <xdr:cNvPr id="2696241" name="Button 49" hidden="1">
              <a:extLst>
                <a:ext uri="{63B3BB69-23CF-44E3-9099-C40C66FF867C}">
                  <a14:compatExt spid="_x0000_s2696241"/>
                </a:ext>
                <a:ext uri="{FF2B5EF4-FFF2-40B4-BE49-F238E27FC236}">
                  <a16:creationId xmlns:a16="http://schemas.microsoft.com/office/drawing/2014/main" id="{00000000-0008-0000-0800-0000312429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s-CO" sz="1400" b="1" i="0" u="none" strike="noStrike" baseline="0">
                  <a:solidFill>
                    <a:srgbClr val="000000"/>
                  </a:solidFill>
                  <a:latin typeface="Times New Roman"/>
                  <a:cs typeface="Times New Roman"/>
                </a:rPr>
                <a:t>Regresar al Menú</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49</xdr:col>
          <xdr:colOff>38100</xdr:colOff>
          <xdr:row>0</xdr:row>
          <xdr:rowOff>114300</xdr:rowOff>
        </xdr:from>
        <xdr:to>
          <xdr:col>76</xdr:col>
          <xdr:colOff>647700</xdr:colOff>
          <xdr:row>2</xdr:row>
          <xdr:rowOff>190500</xdr:rowOff>
        </xdr:to>
        <xdr:sp macro="" textlink="">
          <xdr:nvSpPr>
            <xdr:cNvPr id="2696243" name="Button 51" hidden="1">
              <a:extLst>
                <a:ext uri="{63B3BB69-23CF-44E3-9099-C40C66FF867C}">
                  <a14:compatExt spid="_x0000_s2696243"/>
                </a:ext>
                <a:ext uri="{FF2B5EF4-FFF2-40B4-BE49-F238E27FC236}">
                  <a16:creationId xmlns:a16="http://schemas.microsoft.com/office/drawing/2014/main" id="{00000000-0008-0000-0800-0000332429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s-CO" sz="1400" b="1" i="0" u="none" strike="noStrike" baseline="0">
                  <a:solidFill>
                    <a:srgbClr val="000000"/>
                  </a:solidFill>
                  <a:latin typeface="Times New Roman"/>
                  <a:cs typeface="Times New Roman"/>
                </a:rPr>
                <a:t>Regresar al Menú</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xdr:col>
          <xdr:colOff>38100</xdr:colOff>
          <xdr:row>1</xdr:row>
          <xdr:rowOff>114300</xdr:rowOff>
        </xdr:from>
        <xdr:to>
          <xdr:col>1</xdr:col>
          <xdr:colOff>1866900</xdr:colOff>
          <xdr:row>3</xdr:row>
          <xdr:rowOff>190500</xdr:rowOff>
        </xdr:to>
        <xdr:sp macro="" textlink="">
          <xdr:nvSpPr>
            <xdr:cNvPr id="2696244" name="Button 52" hidden="1">
              <a:extLst>
                <a:ext uri="{63B3BB69-23CF-44E3-9099-C40C66FF867C}">
                  <a14:compatExt spid="_x0000_s2696244"/>
                </a:ext>
                <a:ext uri="{FF2B5EF4-FFF2-40B4-BE49-F238E27FC236}">
                  <a16:creationId xmlns:a16="http://schemas.microsoft.com/office/drawing/2014/main" id="{00000000-0008-0000-0800-0000342429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s-CO" sz="1400" b="1" i="0" u="none" strike="noStrike" baseline="0">
                  <a:solidFill>
                    <a:srgbClr val="000000"/>
                  </a:solidFill>
                  <a:latin typeface="Times New Roman"/>
                  <a:cs typeface="Times New Roman"/>
                </a:rPr>
                <a:t>Regresar al Menú</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26</xdr:col>
          <xdr:colOff>466725</xdr:colOff>
          <xdr:row>0</xdr:row>
          <xdr:rowOff>47625</xdr:rowOff>
        </xdr:from>
        <xdr:to>
          <xdr:col>28</xdr:col>
          <xdr:colOff>504825</xdr:colOff>
          <xdr:row>2</xdr:row>
          <xdr:rowOff>114300</xdr:rowOff>
        </xdr:to>
        <xdr:sp macro="" textlink="">
          <xdr:nvSpPr>
            <xdr:cNvPr id="2696245" name="Button 53" hidden="1">
              <a:extLst>
                <a:ext uri="{63B3BB69-23CF-44E3-9099-C40C66FF867C}">
                  <a14:compatExt spid="_x0000_s2696245"/>
                </a:ext>
                <a:ext uri="{FF2B5EF4-FFF2-40B4-BE49-F238E27FC236}">
                  <a16:creationId xmlns:a16="http://schemas.microsoft.com/office/drawing/2014/main" id="{00000000-0008-0000-0800-0000352429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s-CO" sz="1400" b="1" i="0" u="none" strike="noStrike" baseline="0">
                  <a:solidFill>
                    <a:srgbClr val="000000"/>
                  </a:solidFill>
                  <a:latin typeface="Times New Roman"/>
                  <a:cs typeface="Times New Roman"/>
                </a:rPr>
                <a:t>Regresar al Menú</a:t>
              </a:r>
            </a:p>
          </xdr:txBody>
        </xdr:sp>
        <xdr:clientData fPrintsWithSheet="0"/>
      </xdr:twoCellAnchor>
    </mc:Choice>
    <mc:Fallback/>
  </mc:AlternateContent>
  <xdr:twoCellAnchor editAs="oneCell">
    <xdr:from>
      <xdr:col>2</xdr:col>
      <xdr:colOff>173974</xdr:colOff>
      <xdr:row>1</xdr:row>
      <xdr:rowOff>190499</xdr:rowOff>
    </xdr:from>
    <xdr:to>
      <xdr:col>2</xdr:col>
      <xdr:colOff>1487771</xdr:colOff>
      <xdr:row>4</xdr:row>
      <xdr:rowOff>199343</xdr:rowOff>
    </xdr:to>
    <xdr:pic>
      <xdr:nvPicPr>
        <xdr:cNvPr id="10" name="Imagen 9" descr="Imagen relacionada">
          <a:extLst>
            <a:ext uri="{FF2B5EF4-FFF2-40B4-BE49-F238E27FC236}">
              <a16:creationId xmlns:a16="http://schemas.microsoft.com/office/drawing/2014/main" id="{00000000-0008-0000-08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1774" y="581024"/>
          <a:ext cx="1313797" cy="627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3</xdr:col>
      <xdr:colOff>266700</xdr:colOff>
      <xdr:row>10</xdr:row>
      <xdr:rowOff>38100</xdr:rowOff>
    </xdr:from>
    <xdr:to>
      <xdr:col>6</xdr:col>
      <xdr:colOff>95250</xdr:colOff>
      <xdr:row>12</xdr:row>
      <xdr:rowOff>28575</xdr:rowOff>
    </xdr:to>
    <xdr:sp macro="" textlink="">
      <xdr:nvSpPr>
        <xdr:cNvPr id="2" name="AutoShape 1">
          <a:extLst>
            <a:ext uri="{FF2B5EF4-FFF2-40B4-BE49-F238E27FC236}">
              <a16:creationId xmlns:a16="http://schemas.microsoft.com/office/drawing/2014/main" id="{00000000-0008-0000-0900-000002000000}"/>
            </a:ext>
          </a:extLst>
        </xdr:cNvPr>
        <xdr:cNvSpPr>
          <a:spLocks noChangeArrowheads="1"/>
        </xdr:cNvSpPr>
      </xdr:nvSpPr>
      <xdr:spPr bwMode="auto">
        <a:xfrm>
          <a:off x="885825" y="1076325"/>
          <a:ext cx="542925" cy="447675"/>
        </a:xfrm>
        <a:prstGeom prst="flowChartExtract">
          <a:avLst/>
        </a:prstGeom>
        <a:solidFill>
          <a:srgbClr val="33CCCC"/>
        </a:solidFill>
        <a:ln w="9525">
          <a:noFill/>
          <a:miter lim="800000"/>
          <a:headEnd/>
          <a:tailEnd/>
        </a:ln>
      </xdr:spPr>
    </xdr:sp>
    <xdr:clientData/>
  </xdr:twoCellAnchor>
  <xdr:twoCellAnchor>
    <xdr:from>
      <xdr:col>57</xdr:col>
      <xdr:colOff>0</xdr:colOff>
      <xdr:row>57</xdr:row>
      <xdr:rowOff>231712</xdr:rowOff>
    </xdr:from>
    <xdr:to>
      <xdr:col>58</xdr:col>
      <xdr:colOff>85725</xdr:colOff>
      <xdr:row>59</xdr:row>
      <xdr:rowOff>260287</xdr:rowOff>
    </xdr:to>
    <xdr:sp macro="" textlink="">
      <xdr:nvSpPr>
        <xdr:cNvPr id="3" name="AutoShape 2">
          <a:extLst>
            <a:ext uri="{FF2B5EF4-FFF2-40B4-BE49-F238E27FC236}">
              <a16:creationId xmlns:a16="http://schemas.microsoft.com/office/drawing/2014/main" id="{00000000-0008-0000-0900-000003000000}"/>
            </a:ext>
          </a:extLst>
        </xdr:cNvPr>
        <xdr:cNvSpPr>
          <a:spLocks noChangeArrowheads="1"/>
        </xdr:cNvSpPr>
      </xdr:nvSpPr>
      <xdr:spPr bwMode="auto">
        <a:xfrm rot="5400000">
          <a:off x="14879799" y="8931147"/>
          <a:ext cx="572861" cy="435623"/>
        </a:xfrm>
        <a:prstGeom prst="flowChartExtract">
          <a:avLst/>
        </a:prstGeom>
        <a:solidFill>
          <a:srgbClr val="FF6600"/>
        </a:solidFill>
        <a:ln w="9525">
          <a:noFill/>
          <a:miter lim="800000"/>
          <a:headEnd/>
          <a:tailEnd/>
        </a:ln>
      </xdr:spPr>
    </xdr:sp>
    <xdr:clientData/>
  </xdr:twoCellAnchor>
  <mc:AlternateContent xmlns:mc="http://schemas.openxmlformats.org/markup-compatibility/2006">
    <mc:Choice xmlns:a14="http://schemas.microsoft.com/office/drawing/2010/main" Requires="a14">
      <xdr:twoCellAnchor>
        <xdr:from>
          <xdr:col>60</xdr:col>
          <xdr:colOff>114300</xdr:colOff>
          <xdr:row>1</xdr:row>
          <xdr:rowOff>38100</xdr:rowOff>
        </xdr:from>
        <xdr:to>
          <xdr:col>62</xdr:col>
          <xdr:colOff>381000</xdr:colOff>
          <xdr:row>6</xdr:row>
          <xdr:rowOff>38100</xdr:rowOff>
        </xdr:to>
        <xdr:sp macro="" textlink="">
          <xdr:nvSpPr>
            <xdr:cNvPr id="2708482" name="Button 2" hidden="1">
              <a:extLst>
                <a:ext uri="{63B3BB69-23CF-44E3-9099-C40C66FF867C}">
                  <a14:compatExt spid="_x0000_s2708482"/>
                </a:ext>
                <a:ext uri="{FF2B5EF4-FFF2-40B4-BE49-F238E27FC236}">
                  <a16:creationId xmlns:a16="http://schemas.microsoft.com/office/drawing/2014/main" id="{00000000-0008-0000-0900-00000254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Regresar al Menú</a:t>
              </a:r>
            </a:p>
          </xdr:txBody>
        </xdr:sp>
        <xdr:clientData fPrintsWithSheet="0"/>
      </xdr:twoCellAnchor>
    </mc:Choice>
    <mc:Fallback/>
  </mc:AlternateContent>
  <xdr:twoCellAnchor editAs="oneCell">
    <xdr:from>
      <xdr:col>1</xdr:col>
      <xdr:colOff>79375</xdr:colOff>
      <xdr:row>4</xdr:row>
      <xdr:rowOff>63500</xdr:rowOff>
    </xdr:from>
    <xdr:to>
      <xdr:col>6</xdr:col>
      <xdr:colOff>386939</xdr:colOff>
      <xdr:row>9</xdr:row>
      <xdr:rowOff>228180</xdr:rowOff>
    </xdr:to>
    <xdr:pic>
      <xdr:nvPicPr>
        <xdr:cNvPr id="7" name="Imagen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
        <a:stretch>
          <a:fillRect/>
        </a:stretch>
      </xdr:blipFill>
      <xdr:spPr>
        <a:xfrm>
          <a:off x="254000" y="63500"/>
          <a:ext cx="2667647" cy="159343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3</xdr:col>
      <xdr:colOff>266700</xdr:colOff>
      <xdr:row>10</xdr:row>
      <xdr:rowOff>38100</xdr:rowOff>
    </xdr:from>
    <xdr:to>
      <xdr:col>6</xdr:col>
      <xdr:colOff>95250</xdr:colOff>
      <xdr:row>15</xdr:row>
      <xdr:rowOff>28575</xdr:rowOff>
    </xdr:to>
    <xdr:sp macro="" textlink="">
      <xdr:nvSpPr>
        <xdr:cNvPr id="2" name="AutoShape 1">
          <a:extLst>
            <a:ext uri="{FF2B5EF4-FFF2-40B4-BE49-F238E27FC236}">
              <a16:creationId xmlns:a16="http://schemas.microsoft.com/office/drawing/2014/main" id="{00000000-0008-0000-0A00-000002000000}"/>
            </a:ext>
          </a:extLst>
        </xdr:cNvPr>
        <xdr:cNvSpPr>
          <a:spLocks noChangeArrowheads="1"/>
        </xdr:cNvSpPr>
      </xdr:nvSpPr>
      <xdr:spPr bwMode="auto">
        <a:xfrm>
          <a:off x="1457325" y="2609850"/>
          <a:ext cx="523875" cy="447675"/>
        </a:xfrm>
        <a:prstGeom prst="flowChartExtract">
          <a:avLst/>
        </a:prstGeom>
        <a:solidFill>
          <a:srgbClr val="33CCCC"/>
        </a:solidFill>
        <a:ln w="9525">
          <a:noFill/>
          <a:miter lim="800000"/>
          <a:headEnd/>
          <a:tailEnd/>
        </a:ln>
      </xdr:spPr>
    </xdr:sp>
    <xdr:clientData/>
  </xdr:twoCellAnchor>
  <xdr:twoCellAnchor>
    <xdr:from>
      <xdr:col>57</xdr:col>
      <xdr:colOff>0</xdr:colOff>
      <xdr:row>57</xdr:row>
      <xdr:rowOff>231712</xdr:rowOff>
    </xdr:from>
    <xdr:to>
      <xdr:col>58</xdr:col>
      <xdr:colOff>85725</xdr:colOff>
      <xdr:row>59</xdr:row>
      <xdr:rowOff>260287</xdr:rowOff>
    </xdr:to>
    <xdr:sp macro="" textlink="">
      <xdr:nvSpPr>
        <xdr:cNvPr id="3" name="AutoShape 2">
          <a:extLst>
            <a:ext uri="{FF2B5EF4-FFF2-40B4-BE49-F238E27FC236}">
              <a16:creationId xmlns:a16="http://schemas.microsoft.com/office/drawing/2014/main" id="{00000000-0008-0000-0A00-000003000000}"/>
            </a:ext>
          </a:extLst>
        </xdr:cNvPr>
        <xdr:cNvSpPr>
          <a:spLocks noChangeArrowheads="1"/>
        </xdr:cNvSpPr>
      </xdr:nvSpPr>
      <xdr:spPr bwMode="auto">
        <a:xfrm rot="5400000">
          <a:off x="14963775" y="8823262"/>
          <a:ext cx="581025" cy="428625"/>
        </a:xfrm>
        <a:prstGeom prst="flowChartExtract">
          <a:avLst/>
        </a:prstGeom>
        <a:solidFill>
          <a:srgbClr val="FF6600"/>
        </a:solidFill>
        <a:ln w="9525">
          <a:noFill/>
          <a:miter lim="800000"/>
          <a:headEnd/>
          <a:tailEnd/>
        </a:ln>
      </xdr:spPr>
    </xdr:sp>
    <xdr:clientData/>
  </xdr:twoCellAnchor>
  <mc:AlternateContent xmlns:mc="http://schemas.openxmlformats.org/markup-compatibility/2006">
    <mc:Choice xmlns:a14="http://schemas.microsoft.com/office/drawing/2010/main" Requires="a14">
      <xdr:twoCellAnchor>
        <xdr:from>
          <xdr:col>60</xdr:col>
          <xdr:colOff>114300</xdr:colOff>
          <xdr:row>1</xdr:row>
          <xdr:rowOff>38100</xdr:rowOff>
        </xdr:from>
        <xdr:to>
          <xdr:col>62</xdr:col>
          <xdr:colOff>381000</xdr:colOff>
          <xdr:row>6</xdr:row>
          <xdr:rowOff>38100</xdr:rowOff>
        </xdr:to>
        <xdr:sp macro="" textlink="">
          <xdr:nvSpPr>
            <xdr:cNvPr id="2735105" name="Button 1" hidden="1">
              <a:extLst>
                <a:ext uri="{63B3BB69-23CF-44E3-9099-C40C66FF867C}">
                  <a14:compatExt spid="_x0000_s2735105"/>
                </a:ext>
                <a:ext uri="{FF2B5EF4-FFF2-40B4-BE49-F238E27FC236}">
                  <a16:creationId xmlns:a16="http://schemas.microsoft.com/office/drawing/2014/main" id="{00000000-0008-0000-0A00-000001BC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Regresar al Menú</a:t>
              </a:r>
            </a:p>
          </xdr:txBody>
        </xdr:sp>
        <xdr:clientData fPrintsWithSheet="0"/>
      </xdr:twoCellAnchor>
    </mc:Choice>
    <mc:Fallback/>
  </mc:AlternateContent>
  <xdr:twoCellAnchor editAs="oneCell">
    <xdr:from>
      <xdr:col>1</xdr:col>
      <xdr:colOff>163286</xdr:colOff>
      <xdr:row>0</xdr:row>
      <xdr:rowOff>0</xdr:rowOff>
    </xdr:from>
    <xdr:to>
      <xdr:col>7</xdr:col>
      <xdr:colOff>33061</xdr:colOff>
      <xdr:row>9</xdr:row>
      <xdr:rowOff>169216</xdr:rowOff>
    </xdr:to>
    <xdr:pic>
      <xdr:nvPicPr>
        <xdr:cNvPr id="7" name="Imagen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
        <a:stretch>
          <a:fillRect/>
        </a:stretch>
      </xdr:blipFill>
      <xdr:spPr>
        <a:xfrm>
          <a:off x="340179" y="0"/>
          <a:ext cx="2672183" cy="16251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123825</xdr:colOff>
          <xdr:row>0</xdr:row>
          <xdr:rowOff>76200</xdr:rowOff>
        </xdr:from>
        <xdr:to>
          <xdr:col>7</xdr:col>
          <xdr:colOff>76200</xdr:colOff>
          <xdr:row>2</xdr:row>
          <xdr:rowOff>142875</xdr:rowOff>
        </xdr:to>
        <xdr:sp macro="" textlink="">
          <xdr:nvSpPr>
            <xdr:cNvPr id="2727938" name="Button 2" hidden="1">
              <a:extLst>
                <a:ext uri="{63B3BB69-23CF-44E3-9099-C40C66FF867C}">
                  <a14:compatExt spid="_x0000_s2727938"/>
                </a:ext>
                <a:ext uri="{FF2B5EF4-FFF2-40B4-BE49-F238E27FC236}">
                  <a16:creationId xmlns:a16="http://schemas.microsoft.com/office/drawing/2014/main" id="{00000000-0008-0000-0B00-000002A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Regresar a Matriz de Riesgos</a:t>
              </a:r>
            </a:p>
          </xdr:txBody>
        </xdr:sp>
        <xdr:clientData fPrintsWithSheet="0"/>
      </xdr:twoCellAnchor>
    </mc:Choice>
    <mc:Fallback/>
  </mc:AlternateContent>
</xdr:wsDr>
</file>

<file path=xl/drawings/drawing13.xml><?xml version="1.0" encoding="utf-8"?>
<xdr:wsDr xmlns:xdr="http://schemas.openxmlformats.org/drawingml/2006/spreadsheetDrawing" xmlns:a="http://schemas.openxmlformats.org/drawingml/2006/main">
  <xdr:twoCellAnchor>
    <xdr:from>
      <xdr:col>4</xdr:col>
      <xdr:colOff>381001</xdr:colOff>
      <xdr:row>8</xdr:row>
      <xdr:rowOff>9525</xdr:rowOff>
    </xdr:from>
    <xdr:to>
      <xdr:col>8</xdr:col>
      <xdr:colOff>19051</xdr:colOff>
      <xdr:row>14</xdr:row>
      <xdr:rowOff>9525</xdr:rowOff>
    </xdr:to>
    <xdr:graphicFrame macro="">
      <xdr:nvGraphicFramePr>
        <xdr:cNvPr id="6" name="5 Gráfico">
          <a:extLst>
            <a:ext uri="{FF2B5EF4-FFF2-40B4-BE49-F238E27FC236}">
              <a16:creationId xmlns:a16="http://schemas.microsoft.com/office/drawing/2014/main" id="{00000000-0008-0000-0C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8</xdr:col>
          <xdr:colOff>609600</xdr:colOff>
          <xdr:row>2</xdr:row>
          <xdr:rowOff>38100</xdr:rowOff>
        </xdr:from>
        <xdr:to>
          <xdr:col>9</xdr:col>
          <xdr:colOff>609600</xdr:colOff>
          <xdr:row>4</xdr:row>
          <xdr:rowOff>152400</xdr:rowOff>
        </xdr:to>
        <xdr:sp macro="" textlink="">
          <xdr:nvSpPr>
            <xdr:cNvPr id="2707457" name="Button 1" hidden="1">
              <a:extLst>
                <a:ext uri="{63B3BB69-23CF-44E3-9099-C40C66FF867C}">
                  <a14:compatExt spid="_x0000_s2707457"/>
                </a:ext>
                <a:ext uri="{FF2B5EF4-FFF2-40B4-BE49-F238E27FC236}">
                  <a16:creationId xmlns:a16="http://schemas.microsoft.com/office/drawing/2014/main" id="{00000000-0008-0000-0C00-0000015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Regresar al Menú</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4</xdr:col>
      <xdr:colOff>381001</xdr:colOff>
      <xdr:row>7</xdr:row>
      <xdr:rowOff>9525</xdr:rowOff>
    </xdr:from>
    <xdr:to>
      <xdr:col>8</xdr:col>
      <xdr:colOff>19051</xdr:colOff>
      <xdr:row>13</xdr:row>
      <xdr:rowOff>9525</xdr:rowOff>
    </xdr:to>
    <xdr:graphicFrame macro="">
      <xdr:nvGraphicFramePr>
        <xdr:cNvPr id="3" name="2 Gráfico">
          <a:extLst>
            <a:ext uri="{FF2B5EF4-FFF2-40B4-BE49-F238E27FC236}">
              <a16:creationId xmlns:a16="http://schemas.microsoft.com/office/drawing/2014/main" id="{00000000-0008-0000-0D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381001</xdr:colOff>
      <xdr:row>17</xdr:row>
      <xdr:rowOff>9525</xdr:rowOff>
    </xdr:from>
    <xdr:to>
      <xdr:col>8</xdr:col>
      <xdr:colOff>19051</xdr:colOff>
      <xdr:row>23</xdr:row>
      <xdr:rowOff>9525</xdr:rowOff>
    </xdr:to>
    <xdr:graphicFrame macro="">
      <xdr:nvGraphicFramePr>
        <xdr:cNvPr id="4" name="3 Gráfico">
          <a:extLst>
            <a:ext uri="{FF2B5EF4-FFF2-40B4-BE49-F238E27FC236}">
              <a16:creationId xmlns:a16="http://schemas.microsoft.com/office/drawing/2014/main" id="{00000000-0008-0000-0D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452438</xdr:colOff>
      <xdr:row>7</xdr:row>
      <xdr:rowOff>0</xdr:rowOff>
    </xdr:from>
    <xdr:to>
      <xdr:col>12</xdr:col>
      <xdr:colOff>785812</xdr:colOff>
      <xdr:row>13</xdr:row>
      <xdr:rowOff>23813</xdr:rowOff>
    </xdr:to>
    <xdr:graphicFrame macro="">
      <xdr:nvGraphicFramePr>
        <xdr:cNvPr id="5" name="Chart 10">
          <a:extLst>
            <a:ext uri="{FF2B5EF4-FFF2-40B4-BE49-F238E27FC236}">
              <a16:creationId xmlns:a16="http://schemas.microsoft.com/office/drawing/2014/main" id="{00000000-0008-0000-0D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488155</xdr:colOff>
      <xdr:row>17</xdr:row>
      <xdr:rowOff>11907</xdr:rowOff>
    </xdr:from>
    <xdr:to>
      <xdr:col>13</xdr:col>
      <xdr:colOff>23813</xdr:colOff>
      <xdr:row>23</xdr:row>
      <xdr:rowOff>59532</xdr:rowOff>
    </xdr:to>
    <xdr:graphicFrame macro="">
      <xdr:nvGraphicFramePr>
        <xdr:cNvPr id="6" name="Chart 10">
          <a:extLst>
            <a:ext uri="{FF2B5EF4-FFF2-40B4-BE49-F238E27FC236}">
              <a16:creationId xmlns:a16="http://schemas.microsoft.com/office/drawing/2014/main" id="{00000000-0008-0000-0D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mc:AlternateContent xmlns:mc="http://schemas.openxmlformats.org/markup-compatibility/2006">
    <mc:Choice xmlns:a14="http://schemas.microsoft.com/office/drawing/2010/main" Requires="a14">
      <xdr:twoCellAnchor>
        <xdr:from>
          <xdr:col>10</xdr:col>
          <xdr:colOff>838200</xdr:colOff>
          <xdr:row>1</xdr:row>
          <xdr:rowOff>38100</xdr:rowOff>
        </xdr:from>
        <xdr:to>
          <xdr:col>12</xdr:col>
          <xdr:colOff>0</xdr:colOff>
          <xdr:row>3</xdr:row>
          <xdr:rowOff>152400</xdr:rowOff>
        </xdr:to>
        <xdr:sp macro="" textlink="">
          <xdr:nvSpPr>
            <xdr:cNvPr id="2710529" name="Button 1" hidden="1">
              <a:extLst>
                <a:ext uri="{63B3BB69-23CF-44E3-9099-C40C66FF867C}">
                  <a14:compatExt spid="_x0000_s2710529"/>
                </a:ext>
                <a:ext uri="{FF2B5EF4-FFF2-40B4-BE49-F238E27FC236}">
                  <a16:creationId xmlns:a16="http://schemas.microsoft.com/office/drawing/2014/main" id="{00000000-0008-0000-0D00-0000015C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Regresar al Menú</a:t>
              </a:r>
            </a:p>
          </xdr:txBody>
        </xdr:sp>
        <xdr:clientData fPrintsWithSheet="0"/>
      </xdr:twoCellAnchor>
    </mc:Choice>
    <mc:Fallback/>
  </mc:AlternateContent>
</xdr:wsDr>
</file>

<file path=xl/drawings/drawing15.xml><?xml version="1.0" encoding="utf-8"?>
<xdr:wsDr xmlns:xdr="http://schemas.openxmlformats.org/drawingml/2006/spreadsheetDrawing" xmlns:a="http://schemas.openxmlformats.org/drawingml/2006/main">
  <xdr:twoCellAnchor>
    <xdr:from>
      <xdr:col>4</xdr:col>
      <xdr:colOff>381001</xdr:colOff>
      <xdr:row>11</xdr:row>
      <xdr:rowOff>9525</xdr:rowOff>
    </xdr:from>
    <xdr:to>
      <xdr:col>8</xdr:col>
      <xdr:colOff>797719</xdr:colOff>
      <xdr:row>16</xdr:row>
      <xdr:rowOff>9525</xdr:rowOff>
    </xdr:to>
    <xdr:graphicFrame macro="">
      <xdr:nvGraphicFramePr>
        <xdr:cNvPr id="3" name="2 Gráfico">
          <a:extLst>
            <a:ext uri="{FF2B5EF4-FFF2-40B4-BE49-F238E27FC236}">
              <a16:creationId xmlns:a16="http://schemas.microsoft.com/office/drawing/2014/main" id="{00000000-0008-0000-0E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381000</xdr:colOff>
      <xdr:row>20</xdr:row>
      <xdr:rowOff>9525</xdr:rowOff>
    </xdr:from>
    <xdr:to>
      <xdr:col>8</xdr:col>
      <xdr:colOff>821531</xdr:colOff>
      <xdr:row>26</xdr:row>
      <xdr:rowOff>9525</xdr:rowOff>
    </xdr:to>
    <xdr:graphicFrame macro="">
      <xdr:nvGraphicFramePr>
        <xdr:cNvPr id="5" name="4 Gráfico">
          <a:extLst>
            <a:ext uri="{FF2B5EF4-FFF2-40B4-BE49-F238E27FC236}">
              <a16:creationId xmlns:a16="http://schemas.microsoft.com/office/drawing/2014/main" id="{00000000-0008-0000-0E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381000</xdr:colOff>
      <xdr:row>30</xdr:row>
      <xdr:rowOff>9525</xdr:rowOff>
    </xdr:from>
    <xdr:to>
      <xdr:col>8</xdr:col>
      <xdr:colOff>833437</xdr:colOff>
      <xdr:row>35</xdr:row>
      <xdr:rowOff>9525</xdr:rowOff>
    </xdr:to>
    <xdr:graphicFrame macro="">
      <xdr:nvGraphicFramePr>
        <xdr:cNvPr id="6" name="5 Gráfico">
          <a:extLst>
            <a:ext uri="{FF2B5EF4-FFF2-40B4-BE49-F238E27FC236}">
              <a16:creationId xmlns:a16="http://schemas.microsoft.com/office/drawing/2014/main" id="{00000000-0008-0000-0E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xdr:from>
          <xdr:col>8</xdr:col>
          <xdr:colOff>609600</xdr:colOff>
          <xdr:row>2</xdr:row>
          <xdr:rowOff>38100</xdr:rowOff>
        </xdr:from>
        <xdr:to>
          <xdr:col>9</xdr:col>
          <xdr:colOff>609600</xdr:colOff>
          <xdr:row>4</xdr:row>
          <xdr:rowOff>152400</xdr:rowOff>
        </xdr:to>
        <xdr:sp macro="" textlink="">
          <xdr:nvSpPr>
            <xdr:cNvPr id="2711553" name="Button 1" hidden="1">
              <a:extLst>
                <a:ext uri="{63B3BB69-23CF-44E3-9099-C40C66FF867C}">
                  <a14:compatExt spid="_x0000_s2711553"/>
                </a:ext>
                <a:ext uri="{FF2B5EF4-FFF2-40B4-BE49-F238E27FC236}">
                  <a16:creationId xmlns:a16="http://schemas.microsoft.com/office/drawing/2014/main" id="{00000000-0008-0000-0E00-00000160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Regresar al Menú</a:t>
              </a:r>
            </a:p>
          </xdr:txBody>
        </xdr:sp>
        <xdr:clientData fPrintsWithSheet="0"/>
      </xdr:twoCellAnchor>
    </mc:Choice>
    <mc:Fallback/>
  </mc:AlternateContent>
</xdr:wsDr>
</file>

<file path=xl/drawings/drawing16.xml><?xml version="1.0" encoding="utf-8"?>
<xdr:wsDr xmlns:xdr="http://schemas.openxmlformats.org/drawingml/2006/spreadsheetDrawing" xmlns:a="http://schemas.openxmlformats.org/drawingml/2006/main">
  <xdr:twoCellAnchor>
    <xdr:from>
      <xdr:col>4</xdr:col>
      <xdr:colOff>381001</xdr:colOff>
      <xdr:row>11</xdr:row>
      <xdr:rowOff>9525</xdr:rowOff>
    </xdr:from>
    <xdr:to>
      <xdr:col>8</xdr:col>
      <xdr:colOff>797719</xdr:colOff>
      <xdr:row>18</xdr:row>
      <xdr:rowOff>9525</xdr:rowOff>
    </xdr:to>
    <xdr:graphicFrame macro="">
      <xdr:nvGraphicFramePr>
        <xdr:cNvPr id="2" name="1 Gráfico">
          <a:extLst>
            <a:ext uri="{FF2B5EF4-FFF2-40B4-BE49-F238E27FC236}">
              <a16:creationId xmlns:a16="http://schemas.microsoft.com/office/drawing/2014/main" id="{00000000-0008-0000-0F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8</xdr:col>
          <xdr:colOff>609600</xdr:colOff>
          <xdr:row>2</xdr:row>
          <xdr:rowOff>38100</xdr:rowOff>
        </xdr:from>
        <xdr:to>
          <xdr:col>9</xdr:col>
          <xdr:colOff>609600</xdr:colOff>
          <xdr:row>4</xdr:row>
          <xdr:rowOff>152400</xdr:rowOff>
        </xdr:to>
        <xdr:sp macro="" textlink="">
          <xdr:nvSpPr>
            <xdr:cNvPr id="2713601" name="Button 1" hidden="1">
              <a:extLst>
                <a:ext uri="{63B3BB69-23CF-44E3-9099-C40C66FF867C}">
                  <a14:compatExt spid="_x0000_s2713601"/>
                </a:ext>
                <a:ext uri="{FF2B5EF4-FFF2-40B4-BE49-F238E27FC236}">
                  <a16:creationId xmlns:a16="http://schemas.microsoft.com/office/drawing/2014/main" id="{00000000-0008-0000-0F00-0000016829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CO" sz="1200" b="1" i="0" u="none" strike="noStrike" baseline="0">
                  <a:solidFill>
                    <a:srgbClr val="000000"/>
                  </a:solidFill>
                  <a:latin typeface="Times New Roman"/>
                  <a:cs typeface="Times New Roman"/>
                </a:rPr>
                <a:t>Regresar al Menú</a:t>
              </a:r>
            </a:p>
          </xdr:txBody>
        </xdr:sp>
        <xdr:clientData fPrintsWithSheet="0"/>
      </xdr:twoCellAnchor>
    </mc:Choice>
    <mc:Fallback/>
  </mc:AlternateContent>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2019300</xdr:colOff>
          <xdr:row>3</xdr:row>
          <xdr:rowOff>0</xdr:rowOff>
        </xdr:from>
        <xdr:to>
          <xdr:col>6</xdr:col>
          <xdr:colOff>923925</xdr:colOff>
          <xdr:row>6</xdr:row>
          <xdr:rowOff>76200</xdr:rowOff>
        </xdr:to>
        <xdr:sp macro="" textlink="">
          <xdr:nvSpPr>
            <xdr:cNvPr id="2716673" name="Button 1" hidden="1">
              <a:extLst>
                <a:ext uri="{63B3BB69-23CF-44E3-9099-C40C66FF867C}">
                  <a14:compatExt spid="_x0000_s2716673"/>
                </a:ext>
                <a:ext uri="{FF2B5EF4-FFF2-40B4-BE49-F238E27FC236}">
                  <a16:creationId xmlns:a16="http://schemas.microsoft.com/office/drawing/2014/main" id="{00000000-0008-0000-1000-00000174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Regresar al Menú</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31</xdr:col>
      <xdr:colOff>0</xdr:colOff>
      <xdr:row>15</xdr:row>
      <xdr:rowOff>0</xdr:rowOff>
    </xdr:from>
    <xdr:to>
      <xdr:col>31</xdr:col>
      <xdr:colOff>0</xdr:colOff>
      <xdr:row>15</xdr:row>
      <xdr:rowOff>142875</xdr:rowOff>
    </xdr:to>
    <xdr:sp macro="" textlink="">
      <xdr:nvSpPr>
        <xdr:cNvPr id="2" name="AutoShape 1">
          <a:extLst>
            <a:ext uri="{FF2B5EF4-FFF2-40B4-BE49-F238E27FC236}">
              <a16:creationId xmlns:a16="http://schemas.microsoft.com/office/drawing/2014/main" id="{00000000-0008-0000-1100-000002000000}"/>
            </a:ext>
          </a:extLst>
        </xdr:cNvPr>
        <xdr:cNvSpPr>
          <a:spLocks noChangeArrowheads="1"/>
        </xdr:cNvSpPr>
      </xdr:nvSpPr>
      <xdr:spPr bwMode="auto">
        <a:xfrm>
          <a:off x="39176325" y="1743075"/>
          <a:ext cx="0" cy="142875"/>
        </a:xfrm>
        <a:prstGeom prst="downArrow">
          <a:avLst>
            <a:gd name="adj1" fmla="val 50000"/>
            <a:gd name="adj2" fmla="val -2147483648"/>
          </a:avLst>
        </a:prstGeom>
        <a:solidFill>
          <a:srgbClr val="FF0000"/>
        </a:solidFill>
        <a:ln w="9525">
          <a:noFill/>
          <a:miter lim="800000"/>
          <a:headEnd/>
          <a:tailEnd/>
        </a:ln>
      </xdr:spPr>
    </xdr:sp>
    <xdr:clientData/>
  </xdr:twoCellAnchor>
  <xdr:twoCellAnchor>
    <xdr:from>
      <xdr:col>31</xdr:col>
      <xdr:colOff>0</xdr:colOff>
      <xdr:row>15</xdr:row>
      <xdr:rowOff>0</xdr:rowOff>
    </xdr:from>
    <xdr:to>
      <xdr:col>31</xdr:col>
      <xdr:colOff>0</xdr:colOff>
      <xdr:row>15</xdr:row>
      <xdr:rowOff>142875</xdr:rowOff>
    </xdr:to>
    <xdr:sp macro="" textlink="">
      <xdr:nvSpPr>
        <xdr:cNvPr id="3" name="AutoShape 2">
          <a:extLst>
            <a:ext uri="{FF2B5EF4-FFF2-40B4-BE49-F238E27FC236}">
              <a16:creationId xmlns:a16="http://schemas.microsoft.com/office/drawing/2014/main" id="{00000000-0008-0000-1100-000003000000}"/>
            </a:ext>
          </a:extLst>
        </xdr:cNvPr>
        <xdr:cNvSpPr>
          <a:spLocks noChangeArrowheads="1"/>
        </xdr:cNvSpPr>
      </xdr:nvSpPr>
      <xdr:spPr bwMode="auto">
        <a:xfrm>
          <a:off x="39176325" y="1743075"/>
          <a:ext cx="0" cy="142875"/>
        </a:xfrm>
        <a:prstGeom prst="downArrow">
          <a:avLst>
            <a:gd name="adj1" fmla="val 50000"/>
            <a:gd name="adj2" fmla="val -2147483648"/>
          </a:avLst>
        </a:prstGeom>
        <a:solidFill>
          <a:srgbClr val="FF0000"/>
        </a:solidFill>
        <a:ln w="9525">
          <a:noFill/>
          <a:miter lim="800000"/>
          <a:headEnd/>
          <a:tailEnd/>
        </a:ln>
      </xdr:spPr>
    </xdr:sp>
    <xdr:clientData/>
  </xdr:twoCellAnchor>
  <xdr:twoCellAnchor>
    <xdr:from>
      <xdr:col>31</xdr:col>
      <xdr:colOff>0</xdr:colOff>
      <xdr:row>15</xdr:row>
      <xdr:rowOff>0</xdr:rowOff>
    </xdr:from>
    <xdr:to>
      <xdr:col>31</xdr:col>
      <xdr:colOff>0</xdr:colOff>
      <xdr:row>15</xdr:row>
      <xdr:rowOff>219075</xdr:rowOff>
    </xdr:to>
    <xdr:sp macro="" textlink="">
      <xdr:nvSpPr>
        <xdr:cNvPr id="4" name="AutoShape 3">
          <a:extLst>
            <a:ext uri="{FF2B5EF4-FFF2-40B4-BE49-F238E27FC236}">
              <a16:creationId xmlns:a16="http://schemas.microsoft.com/office/drawing/2014/main" id="{00000000-0008-0000-1100-000004000000}"/>
            </a:ext>
          </a:extLst>
        </xdr:cNvPr>
        <xdr:cNvSpPr>
          <a:spLocks noChangeArrowheads="1"/>
        </xdr:cNvSpPr>
      </xdr:nvSpPr>
      <xdr:spPr bwMode="auto">
        <a:xfrm>
          <a:off x="39176325" y="1743075"/>
          <a:ext cx="0" cy="219075"/>
        </a:xfrm>
        <a:prstGeom prst="downArrow">
          <a:avLst>
            <a:gd name="adj1" fmla="val 50000"/>
            <a:gd name="adj2" fmla="val -2147483648"/>
          </a:avLst>
        </a:prstGeom>
        <a:solidFill>
          <a:srgbClr val="FF0000"/>
        </a:solidFill>
        <a:ln w="9525">
          <a:noFill/>
          <a:miter lim="800000"/>
          <a:headEnd/>
          <a:tailEnd/>
        </a:ln>
      </xdr:spPr>
    </xdr:sp>
    <xdr:clientData/>
  </xdr:twoCellAnchor>
  <xdr:twoCellAnchor>
    <xdr:from>
      <xdr:col>31</xdr:col>
      <xdr:colOff>0</xdr:colOff>
      <xdr:row>15</xdr:row>
      <xdr:rowOff>0</xdr:rowOff>
    </xdr:from>
    <xdr:to>
      <xdr:col>31</xdr:col>
      <xdr:colOff>0</xdr:colOff>
      <xdr:row>15</xdr:row>
      <xdr:rowOff>142875</xdr:rowOff>
    </xdr:to>
    <xdr:sp macro="" textlink="">
      <xdr:nvSpPr>
        <xdr:cNvPr id="5" name="AutoShape 19">
          <a:extLst>
            <a:ext uri="{FF2B5EF4-FFF2-40B4-BE49-F238E27FC236}">
              <a16:creationId xmlns:a16="http://schemas.microsoft.com/office/drawing/2014/main" id="{00000000-0008-0000-1100-000005000000}"/>
            </a:ext>
          </a:extLst>
        </xdr:cNvPr>
        <xdr:cNvSpPr>
          <a:spLocks noChangeArrowheads="1"/>
        </xdr:cNvSpPr>
      </xdr:nvSpPr>
      <xdr:spPr bwMode="auto">
        <a:xfrm>
          <a:off x="39176325" y="1743075"/>
          <a:ext cx="0" cy="142875"/>
        </a:xfrm>
        <a:prstGeom prst="downArrow">
          <a:avLst>
            <a:gd name="adj1" fmla="val 50000"/>
            <a:gd name="adj2" fmla="val -2147483648"/>
          </a:avLst>
        </a:prstGeom>
        <a:solidFill>
          <a:srgbClr val="FF0000"/>
        </a:solidFill>
        <a:ln w="9525">
          <a:noFill/>
          <a:miter lim="800000"/>
          <a:headEnd/>
          <a:tailEnd/>
        </a:ln>
      </xdr:spPr>
    </xdr:sp>
    <xdr:clientData/>
  </xdr:twoCellAnchor>
  <xdr:twoCellAnchor>
    <xdr:from>
      <xdr:col>31</xdr:col>
      <xdr:colOff>0</xdr:colOff>
      <xdr:row>15</xdr:row>
      <xdr:rowOff>0</xdr:rowOff>
    </xdr:from>
    <xdr:to>
      <xdr:col>31</xdr:col>
      <xdr:colOff>0</xdr:colOff>
      <xdr:row>15</xdr:row>
      <xdr:rowOff>142875</xdr:rowOff>
    </xdr:to>
    <xdr:sp macro="" textlink="">
      <xdr:nvSpPr>
        <xdr:cNvPr id="6" name="AutoShape 20">
          <a:extLst>
            <a:ext uri="{FF2B5EF4-FFF2-40B4-BE49-F238E27FC236}">
              <a16:creationId xmlns:a16="http://schemas.microsoft.com/office/drawing/2014/main" id="{00000000-0008-0000-1100-000006000000}"/>
            </a:ext>
          </a:extLst>
        </xdr:cNvPr>
        <xdr:cNvSpPr>
          <a:spLocks noChangeArrowheads="1"/>
        </xdr:cNvSpPr>
      </xdr:nvSpPr>
      <xdr:spPr bwMode="auto">
        <a:xfrm>
          <a:off x="39176325" y="1743075"/>
          <a:ext cx="0" cy="142875"/>
        </a:xfrm>
        <a:prstGeom prst="downArrow">
          <a:avLst>
            <a:gd name="adj1" fmla="val 50000"/>
            <a:gd name="adj2" fmla="val -2147483648"/>
          </a:avLst>
        </a:prstGeom>
        <a:solidFill>
          <a:srgbClr val="FF0000"/>
        </a:solidFill>
        <a:ln w="9525">
          <a:noFill/>
          <a:miter lim="800000"/>
          <a:headEnd/>
          <a:tailEnd/>
        </a:ln>
      </xdr:spPr>
    </xdr:sp>
    <xdr:clientData/>
  </xdr:twoCellAnchor>
  <xdr:twoCellAnchor>
    <xdr:from>
      <xdr:col>31</xdr:col>
      <xdr:colOff>0</xdr:colOff>
      <xdr:row>15</xdr:row>
      <xdr:rowOff>0</xdr:rowOff>
    </xdr:from>
    <xdr:to>
      <xdr:col>31</xdr:col>
      <xdr:colOff>0</xdr:colOff>
      <xdr:row>15</xdr:row>
      <xdr:rowOff>219075</xdr:rowOff>
    </xdr:to>
    <xdr:sp macro="" textlink="">
      <xdr:nvSpPr>
        <xdr:cNvPr id="7" name="AutoShape 21">
          <a:extLst>
            <a:ext uri="{FF2B5EF4-FFF2-40B4-BE49-F238E27FC236}">
              <a16:creationId xmlns:a16="http://schemas.microsoft.com/office/drawing/2014/main" id="{00000000-0008-0000-1100-000007000000}"/>
            </a:ext>
          </a:extLst>
        </xdr:cNvPr>
        <xdr:cNvSpPr>
          <a:spLocks noChangeArrowheads="1"/>
        </xdr:cNvSpPr>
      </xdr:nvSpPr>
      <xdr:spPr bwMode="auto">
        <a:xfrm>
          <a:off x="39176325" y="1743075"/>
          <a:ext cx="0" cy="219075"/>
        </a:xfrm>
        <a:prstGeom prst="downArrow">
          <a:avLst>
            <a:gd name="adj1" fmla="val 50000"/>
            <a:gd name="adj2" fmla="val -2147483648"/>
          </a:avLst>
        </a:prstGeom>
        <a:solidFill>
          <a:srgbClr val="FF0000"/>
        </a:solidFill>
        <a:ln w="9525">
          <a:noFill/>
          <a:miter lim="800000"/>
          <a:headEnd/>
          <a:tailEnd/>
        </a:ln>
      </xdr:spPr>
    </xdr:sp>
    <xdr:clientData/>
  </xdr:twoCellAnchor>
  <xdr:twoCellAnchor>
    <xdr:from>
      <xdr:col>31</xdr:col>
      <xdr:colOff>0</xdr:colOff>
      <xdr:row>15</xdr:row>
      <xdr:rowOff>0</xdr:rowOff>
    </xdr:from>
    <xdr:to>
      <xdr:col>31</xdr:col>
      <xdr:colOff>0</xdr:colOff>
      <xdr:row>15</xdr:row>
      <xdr:rowOff>142875</xdr:rowOff>
    </xdr:to>
    <xdr:sp macro="" textlink="">
      <xdr:nvSpPr>
        <xdr:cNvPr id="8" name="AutoShape 35">
          <a:extLst>
            <a:ext uri="{FF2B5EF4-FFF2-40B4-BE49-F238E27FC236}">
              <a16:creationId xmlns:a16="http://schemas.microsoft.com/office/drawing/2014/main" id="{00000000-0008-0000-1100-000008000000}"/>
            </a:ext>
          </a:extLst>
        </xdr:cNvPr>
        <xdr:cNvSpPr>
          <a:spLocks noChangeArrowheads="1"/>
        </xdr:cNvSpPr>
      </xdr:nvSpPr>
      <xdr:spPr bwMode="auto">
        <a:xfrm>
          <a:off x="39176325" y="1743075"/>
          <a:ext cx="0" cy="142875"/>
        </a:xfrm>
        <a:prstGeom prst="downArrow">
          <a:avLst>
            <a:gd name="adj1" fmla="val 50000"/>
            <a:gd name="adj2" fmla="val -2147483648"/>
          </a:avLst>
        </a:prstGeom>
        <a:solidFill>
          <a:srgbClr val="FF0000"/>
        </a:solidFill>
        <a:ln w="9525">
          <a:noFill/>
          <a:miter lim="800000"/>
          <a:headEnd/>
          <a:tailEnd/>
        </a:ln>
      </xdr:spPr>
    </xdr:sp>
    <xdr:clientData/>
  </xdr:twoCellAnchor>
  <xdr:twoCellAnchor>
    <xdr:from>
      <xdr:col>31</xdr:col>
      <xdr:colOff>0</xdr:colOff>
      <xdr:row>15</xdr:row>
      <xdr:rowOff>0</xdr:rowOff>
    </xdr:from>
    <xdr:to>
      <xdr:col>31</xdr:col>
      <xdr:colOff>0</xdr:colOff>
      <xdr:row>15</xdr:row>
      <xdr:rowOff>142875</xdr:rowOff>
    </xdr:to>
    <xdr:sp macro="" textlink="">
      <xdr:nvSpPr>
        <xdr:cNvPr id="9" name="AutoShape 36">
          <a:extLst>
            <a:ext uri="{FF2B5EF4-FFF2-40B4-BE49-F238E27FC236}">
              <a16:creationId xmlns:a16="http://schemas.microsoft.com/office/drawing/2014/main" id="{00000000-0008-0000-1100-000009000000}"/>
            </a:ext>
          </a:extLst>
        </xdr:cNvPr>
        <xdr:cNvSpPr>
          <a:spLocks noChangeArrowheads="1"/>
        </xdr:cNvSpPr>
      </xdr:nvSpPr>
      <xdr:spPr bwMode="auto">
        <a:xfrm>
          <a:off x="39176325" y="1743075"/>
          <a:ext cx="0" cy="142875"/>
        </a:xfrm>
        <a:prstGeom prst="downArrow">
          <a:avLst>
            <a:gd name="adj1" fmla="val 50000"/>
            <a:gd name="adj2" fmla="val -2147483648"/>
          </a:avLst>
        </a:prstGeom>
        <a:solidFill>
          <a:srgbClr val="FF0000"/>
        </a:solidFill>
        <a:ln w="9525">
          <a:noFill/>
          <a:miter lim="800000"/>
          <a:headEnd/>
          <a:tailEnd/>
        </a:ln>
      </xdr:spPr>
    </xdr:sp>
    <xdr:clientData/>
  </xdr:twoCellAnchor>
  <xdr:twoCellAnchor>
    <xdr:from>
      <xdr:col>31</xdr:col>
      <xdr:colOff>0</xdr:colOff>
      <xdr:row>15</xdr:row>
      <xdr:rowOff>0</xdr:rowOff>
    </xdr:from>
    <xdr:to>
      <xdr:col>31</xdr:col>
      <xdr:colOff>0</xdr:colOff>
      <xdr:row>15</xdr:row>
      <xdr:rowOff>219075</xdr:rowOff>
    </xdr:to>
    <xdr:sp macro="" textlink="">
      <xdr:nvSpPr>
        <xdr:cNvPr id="10" name="AutoShape 37">
          <a:extLst>
            <a:ext uri="{FF2B5EF4-FFF2-40B4-BE49-F238E27FC236}">
              <a16:creationId xmlns:a16="http://schemas.microsoft.com/office/drawing/2014/main" id="{00000000-0008-0000-1100-00000A000000}"/>
            </a:ext>
          </a:extLst>
        </xdr:cNvPr>
        <xdr:cNvSpPr>
          <a:spLocks noChangeArrowheads="1"/>
        </xdr:cNvSpPr>
      </xdr:nvSpPr>
      <xdr:spPr bwMode="auto">
        <a:xfrm>
          <a:off x="39176325" y="1743075"/>
          <a:ext cx="0" cy="219075"/>
        </a:xfrm>
        <a:prstGeom prst="downArrow">
          <a:avLst>
            <a:gd name="adj1" fmla="val 50000"/>
            <a:gd name="adj2" fmla="val -2147483648"/>
          </a:avLst>
        </a:prstGeom>
        <a:solidFill>
          <a:srgbClr val="FF0000"/>
        </a:solidFill>
        <a:ln w="9525">
          <a:noFill/>
          <a:miter lim="800000"/>
          <a:headEnd/>
          <a:tailEnd/>
        </a:ln>
      </xdr:spPr>
    </xdr:sp>
    <xdr:clientData/>
  </xdr:twoCellAnchor>
  <mc:AlternateContent xmlns:mc="http://schemas.openxmlformats.org/markup-compatibility/2006">
    <mc:Choice xmlns:a14="http://schemas.microsoft.com/office/drawing/2010/main" Requires="a14">
      <xdr:twoCellAnchor>
        <xdr:from>
          <xdr:col>18</xdr:col>
          <xdr:colOff>542925</xdr:colOff>
          <xdr:row>1</xdr:row>
          <xdr:rowOff>76200</xdr:rowOff>
        </xdr:from>
        <xdr:to>
          <xdr:col>18</xdr:col>
          <xdr:colOff>2476500</xdr:colOff>
          <xdr:row>5</xdr:row>
          <xdr:rowOff>114300</xdr:rowOff>
        </xdr:to>
        <xdr:sp macro="" textlink="">
          <xdr:nvSpPr>
            <xdr:cNvPr id="2726913" name="Button 1" hidden="1">
              <a:extLst>
                <a:ext uri="{63B3BB69-23CF-44E3-9099-C40C66FF867C}">
                  <a14:compatExt spid="_x0000_s2726913"/>
                </a:ext>
                <a:ext uri="{FF2B5EF4-FFF2-40B4-BE49-F238E27FC236}">
                  <a16:creationId xmlns:a16="http://schemas.microsoft.com/office/drawing/2014/main" id="{00000000-0008-0000-1100-0000019C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Regresar al Menú</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18</xdr:col>
          <xdr:colOff>571500</xdr:colOff>
          <xdr:row>6</xdr:row>
          <xdr:rowOff>161925</xdr:rowOff>
        </xdr:from>
        <xdr:to>
          <xdr:col>18</xdr:col>
          <xdr:colOff>2514600</xdr:colOff>
          <xdr:row>11</xdr:row>
          <xdr:rowOff>114300</xdr:rowOff>
        </xdr:to>
        <xdr:sp macro="" textlink="">
          <xdr:nvSpPr>
            <xdr:cNvPr id="2726914" name="Button 2" hidden="1">
              <a:extLst>
                <a:ext uri="{63B3BB69-23CF-44E3-9099-C40C66FF867C}">
                  <a14:compatExt spid="_x0000_s2726914"/>
                </a:ext>
                <a:ext uri="{FF2B5EF4-FFF2-40B4-BE49-F238E27FC236}">
                  <a16:creationId xmlns:a16="http://schemas.microsoft.com/office/drawing/2014/main" id="{00000000-0008-0000-1100-0000029C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Impresión para firma</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xdr:col>
          <xdr:colOff>266700</xdr:colOff>
          <xdr:row>1</xdr:row>
          <xdr:rowOff>190500</xdr:rowOff>
        </xdr:from>
        <xdr:to>
          <xdr:col>1</xdr:col>
          <xdr:colOff>1457325</xdr:colOff>
          <xdr:row>5</xdr:row>
          <xdr:rowOff>38100</xdr:rowOff>
        </xdr:to>
        <xdr:sp macro="" textlink="">
          <xdr:nvSpPr>
            <xdr:cNvPr id="2726917" name="Button 5" hidden="1">
              <a:extLst>
                <a:ext uri="{63B3BB69-23CF-44E3-9099-C40C66FF867C}">
                  <a14:compatExt spid="_x0000_s2726917"/>
                </a:ext>
                <a:ext uri="{FF2B5EF4-FFF2-40B4-BE49-F238E27FC236}">
                  <a16:creationId xmlns:a16="http://schemas.microsoft.com/office/drawing/2014/main" id="{00000000-0008-0000-1100-0000059C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Listado SOX</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xdr:col>
          <xdr:colOff>152400</xdr:colOff>
          <xdr:row>1</xdr:row>
          <xdr:rowOff>190500</xdr:rowOff>
        </xdr:from>
        <xdr:to>
          <xdr:col>3</xdr:col>
          <xdr:colOff>114300</xdr:colOff>
          <xdr:row>5</xdr:row>
          <xdr:rowOff>76200</xdr:rowOff>
        </xdr:to>
        <xdr:sp macro="" textlink="">
          <xdr:nvSpPr>
            <xdr:cNvPr id="2726918" name="Button 6" hidden="1">
              <a:extLst>
                <a:ext uri="{63B3BB69-23CF-44E3-9099-C40C66FF867C}">
                  <a14:compatExt spid="_x0000_s2726918"/>
                </a:ext>
                <a:ext uri="{FF2B5EF4-FFF2-40B4-BE49-F238E27FC236}">
                  <a16:creationId xmlns:a16="http://schemas.microsoft.com/office/drawing/2014/main" id="{00000000-0008-0000-1100-0000069C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Listado Gestion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xdr:col>
          <xdr:colOff>228600</xdr:colOff>
          <xdr:row>6</xdr:row>
          <xdr:rowOff>66675</xdr:rowOff>
        </xdr:from>
        <xdr:to>
          <xdr:col>2</xdr:col>
          <xdr:colOff>38100</xdr:colOff>
          <xdr:row>9</xdr:row>
          <xdr:rowOff>142875</xdr:rowOff>
        </xdr:to>
        <xdr:sp macro="" textlink="">
          <xdr:nvSpPr>
            <xdr:cNvPr id="2726919" name="Button 7" hidden="1">
              <a:extLst>
                <a:ext uri="{63B3BB69-23CF-44E3-9099-C40C66FF867C}">
                  <a14:compatExt spid="_x0000_s2726919"/>
                </a:ext>
                <a:ext uri="{FF2B5EF4-FFF2-40B4-BE49-F238E27FC236}">
                  <a16:creationId xmlns:a16="http://schemas.microsoft.com/office/drawing/2014/main" id="{00000000-0008-0000-1100-0000079C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Listado </a:t>
              </a:r>
            </a:p>
            <a:p>
              <a:pPr algn="ctr" rtl="0">
                <a:defRPr sz="1000"/>
              </a:pPr>
              <a:r>
                <a:rPr lang="es-CO" sz="2000" b="1" i="0" u="none" strike="noStrike" baseline="0">
                  <a:solidFill>
                    <a:srgbClr val="000000"/>
                  </a:solidFill>
                  <a:latin typeface="Times New Roman"/>
                  <a:cs typeface="Times New Roman"/>
                </a:rPr>
                <a:t>L. Activos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xdr:col>
          <xdr:colOff>276225</xdr:colOff>
          <xdr:row>6</xdr:row>
          <xdr:rowOff>47625</xdr:rowOff>
        </xdr:from>
        <xdr:to>
          <xdr:col>3</xdr:col>
          <xdr:colOff>190500</xdr:colOff>
          <xdr:row>9</xdr:row>
          <xdr:rowOff>142875</xdr:rowOff>
        </xdr:to>
        <xdr:sp macro="" textlink="">
          <xdr:nvSpPr>
            <xdr:cNvPr id="2726920" name="Button 8" hidden="1">
              <a:extLst>
                <a:ext uri="{63B3BB69-23CF-44E3-9099-C40C66FF867C}">
                  <a14:compatExt spid="_x0000_s2726920"/>
                </a:ext>
                <a:ext uri="{FF2B5EF4-FFF2-40B4-BE49-F238E27FC236}">
                  <a16:creationId xmlns:a16="http://schemas.microsoft.com/office/drawing/2014/main" id="{00000000-0008-0000-1100-0000089C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Listado </a:t>
              </a:r>
            </a:p>
            <a:p>
              <a:pPr algn="ctr" rtl="0">
                <a:defRPr sz="1000"/>
              </a:pPr>
              <a:r>
                <a:rPr lang="es-CO" sz="2000" b="1" i="0" u="none" strike="noStrike" baseline="0">
                  <a:solidFill>
                    <a:srgbClr val="000000"/>
                  </a:solidFill>
                  <a:latin typeface="Times New Roman"/>
                  <a:cs typeface="Times New Roman"/>
                </a:rPr>
                <a:t>HS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342900</xdr:colOff>
          <xdr:row>1</xdr:row>
          <xdr:rowOff>161925</xdr:rowOff>
        </xdr:from>
        <xdr:to>
          <xdr:col>7</xdr:col>
          <xdr:colOff>390525</xdr:colOff>
          <xdr:row>5</xdr:row>
          <xdr:rowOff>76200</xdr:rowOff>
        </xdr:to>
        <xdr:sp macro="" textlink="">
          <xdr:nvSpPr>
            <xdr:cNvPr id="2726921" name="Button 9" hidden="1">
              <a:extLst>
                <a:ext uri="{63B3BB69-23CF-44E3-9099-C40C66FF867C}">
                  <a14:compatExt spid="_x0000_s2726921"/>
                </a:ext>
                <a:ext uri="{FF2B5EF4-FFF2-40B4-BE49-F238E27FC236}">
                  <a16:creationId xmlns:a16="http://schemas.microsoft.com/office/drawing/2014/main" id="{00000000-0008-0000-1100-0000099C2900}"/>
                </a:ext>
              </a:extLst>
            </xdr:cNvPr>
            <xdr:cNvSpPr/>
          </xdr:nvSpPr>
          <xdr:spPr bwMode="auto">
            <a:xfrm>
              <a:off x="0" y="0"/>
              <a:ext cx="0" cy="0"/>
            </a:xfrm>
            <a:prstGeom prst="rect">
              <a:avLst/>
            </a:prstGeom>
            <a:noFill/>
            <a:ln w="9525">
              <a:miter lim="800000"/>
              <a:headEnd/>
              <a:tailEnd/>
            </a:ln>
          </xdr:spPr>
          <xdr:txBody>
            <a:bodyPr vertOverflow="clip" wrap="square" lIns="45720" tIns="36576" rIns="45720" bIns="36576" anchor="ctr" upright="1"/>
            <a:lstStyle/>
            <a:p>
              <a:pPr algn="ctr" rtl="0">
                <a:defRPr sz="1000"/>
              </a:pPr>
              <a:r>
                <a:rPr lang="es-CO" sz="2000" b="1" i="0" u="none" strike="noStrike" baseline="0">
                  <a:solidFill>
                    <a:srgbClr val="000000"/>
                  </a:solidFill>
                  <a:latin typeface="Times New Roman"/>
                  <a:cs typeface="Times New Roman"/>
                </a:rPr>
                <a:t>Listado Antifraude</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1.%20Subsidi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etrizaciones Advisory"/>
      <sheetName val="1. Subsidio.xlsm"/>
      <sheetName val="1. Subsidio"/>
      <sheetName val="1.%20Subsidio.xlsm"/>
      <sheetName val="Menu Principal"/>
      <sheetName val="Submenu1"/>
      <sheetName val="Submenu2"/>
      <sheetName val="Submenu3"/>
      <sheetName val="Soporte Probabilidad"/>
      <sheetName val="Soporte Impacto"/>
      <sheetName val="Parametrizaciones Generales"/>
      <sheetName val="MATRIZ DE RIESGOS"/>
      <sheetName val="Mapa Inherente"/>
      <sheetName val="Mapa Residual"/>
      <sheetName val="Respuesta"/>
      <sheetName val="Eval. Riesgos"/>
      <sheetName val="Eval. Controles"/>
      <sheetName val="Eval. Eventos"/>
      <sheetName val="Impresión"/>
    </sheetNames>
    <sheetDataSet>
      <sheetData sheetId="0" refreshError="1"/>
      <sheetData sheetId="1" refreshError="1"/>
      <sheetData sheetId="2" refreshError="1"/>
      <sheetData sheetId="3"/>
      <sheetData sheetId="4"/>
      <sheetData sheetId="5"/>
      <sheetData sheetId="6"/>
      <sheetData sheetId="7">
        <row r="20">
          <cell r="C20" t="str">
            <v>Muy Frecuente o Muy Alta</v>
          </cell>
        </row>
      </sheetData>
      <sheetData sheetId="8"/>
      <sheetData sheetId="9"/>
      <sheetData sheetId="10"/>
      <sheetData sheetId="11"/>
      <sheetData sheetId="12"/>
      <sheetData sheetId="13"/>
      <sheetData sheetId="14"/>
      <sheetData sheetId="15"/>
      <sheetData sheetId="16" refreshError="1"/>
      <sheetData sheetId="17" refreshError="1"/>
      <sheetData sheetId="1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2.vml"/><Relationship Id="rId1" Type="http://schemas.openxmlformats.org/officeDocument/2006/relationships/drawing" Target="../drawings/drawing2.xml"/><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3.xml.rels><?xml version="1.0" encoding="UTF-8" standalone="yes"?>
<Relationships xmlns="http://schemas.openxmlformats.org/package/2006/relationships"><Relationship Id="rId3" Type="http://schemas.openxmlformats.org/officeDocument/2006/relationships/ctrlProp" Target="../ctrlProps/ctrlProp8.xml"/><Relationship Id="rId7" Type="http://schemas.openxmlformats.org/officeDocument/2006/relationships/ctrlProp" Target="../ctrlProps/ctrlProp12.xml"/><Relationship Id="rId2" Type="http://schemas.openxmlformats.org/officeDocument/2006/relationships/vmlDrawing" Target="../drawings/vmlDrawing3.vml"/><Relationship Id="rId1" Type="http://schemas.openxmlformats.org/officeDocument/2006/relationships/drawing" Target="../drawings/drawing3.xml"/><Relationship Id="rId6" Type="http://schemas.openxmlformats.org/officeDocument/2006/relationships/ctrlProp" Target="../ctrlProps/ctrlProp11.xml"/><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3.xml"/><Relationship Id="rId2" Type="http://schemas.openxmlformats.org/officeDocument/2006/relationships/vmlDrawing" Target="../drawings/vmlDrawing4.vml"/><Relationship Id="rId1" Type="http://schemas.openxmlformats.org/officeDocument/2006/relationships/drawing" Target="../drawings/drawing4.xml"/><Relationship Id="rId6" Type="http://schemas.openxmlformats.org/officeDocument/2006/relationships/ctrlProp" Target="../ctrlProps/ctrlProp16.xml"/><Relationship Id="rId5" Type="http://schemas.openxmlformats.org/officeDocument/2006/relationships/ctrlProp" Target="../ctrlProps/ctrlProp15.xml"/><Relationship Id="rId4" Type="http://schemas.openxmlformats.org/officeDocument/2006/relationships/ctrlProp" Target="../ctrlProps/ctrlProp14.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7.xml"/><Relationship Id="rId2" Type="http://schemas.openxmlformats.org/officeDocument/2006/relationships/vmlDrawing" Target="../drawings/vmlDrawing5.v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ctrlProp" Target="../ctrlProps/ctrlProp18.xml"/><Relationship Id="rId2" Type="http://schemas.openxmlformats.org/officeDocument/2006/relationships/vmlDrawing" Target="../drawings/vmlDrawing6.v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ctrlProp" Target="../ctrlProps/ctrlProp19.xml"/><Relationship Id="rId2" Type="http://schemas.openxmlformats.org/officeDocument/2006/relationships/vmlDrawing" Target="../drawings/vmlDrawing7.v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0.xml"/><Relationship Id="rId2" Type="http://schemas.openxmlformats.org/officeDocument/2006/relationships/vmlDrawing" Target="../drawings/vmlDrawing8.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25.xml"/><Relationship Id="rId3" Type="http://schemas.openxmlformats.org/officeDocument/2006/relationships/vmlDrawing" Target="../drawings/vmlDrawing9.vml"/><Relationship Id="rId7" Type="http://schemas.openxmlformats.org/officeDocument/2006/relationships/ctrlProp" Target="../ctrlProps/ctrlProp24.xml"/><Relationship Id="rId2" Type="http://schemas.openxmlformats.org/officeDocument/2006/relationships/drawing" Target="../drawings/drawing9.xml"/><Relationship Id="rId1" Type="http://schemas.openxmlformats.org/officeDocument/2006/relationships/printerSettings" Target="../printerSettings/printerSettings2.bin"/><Relationship Id="rId6" Type="http://schemas.openxmlformats.org/officeDocument/2006/relationships/ctrlProp" Target="../ctrlProps/ctrlProp23.xml"/><Relationship Id="rId5" Type="http://schemas.openxmlformats.org/officeDocument/2006/relationships/ctrlProp" Target="../ctrlProps/ctrlProp22.xml"/><Relationship Id="rId10" Type="http://schemas.openxmlformats.org/officeDocument/2006/relationships/ctrlProp" Target="../ctrlProps/ctrlProp27.xml"/><Relationship Id="rId4" Type="http://schemas.openxmlformats.org/officeDocument/2006/relationships/ctrlProp" Target="../ctrlProps/ctrlProp21.xml"/><Relationship Id="rId9" Type="http://schemas.openxmlformats.org/officeDocument/2006/relationships/ctrlProp" Target="../ctrlProps/ctrlProp26.xml"/></Relationships>
</file>

<file path=xl/worksheets/_rels/sheet10.xml.rels><?xml version="1.0" encoding="UTF-8" standalone="yes"?>
<Relationships xmlns="http://schemas.openxmlformats.org/package/2006/relationships"><Relationship Id="rId3" Type="http://schemas.openxmlformats.org/officeDocument/2006/relationships/ctrlProp" Target="../ctrlProps/ctrlProp28.xml"/><Relationship Id="rId2" Type="http://schemas.openxmlformats.org/officeDocument/2006/relationships/vmlDrawing" Target="../drawings/vmlDrawing10.vm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3" Type="http://schemas.openxmlformats.org/officeDocument/2006/relationships/ctrlProp" Target="../ctrlProps/ctrlProp29.xml"/><Relationship Id="rId2" Type="http://schemas.openxmlformats.org/officeDocument/2006/relationships/vmlDrawing" Target="../drawings/vmlDrawing11.vml"/><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3.bin"/><Relationship Id="rId4" Type="http://schemas.openxmlformats.org/officeDocument/2006/relationships/ctrlProp" Target="../ctrlProps/ctrlProp30.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31.xml"/><Relationship Id="rId2" Type="http://schemas.openxmlformats.org/officeDocument/2006/relationships/vmlDrawing" Target="../drawings/vmlDrawing13.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3" Type="http://schemas.openxmlformats.org/officeDocument/2006/relationships/ctrlProp" Target="../ctrlProps/ctrlProp32.xml"/><Relationship Id="rId2" Type="http://schemas.openxmlformats.org/officeDocument/2006/relationships/vmlDrawing" Target="../drawings/vmlDrawing14.vml"/><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3" Type="http://schemas.openxmlformats.org/officeDocument/2006/relationships/ctrlProp" Target="../ctrlProps/ctrlProp33.xml"/><Relationship Id="rId2" Type="http://schemas.openxmlformats.org/officeDocument/2006/relationships/vmlDrawing" Target="../drawings/vmlDrawing15.vml"/><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34.xml"/><Relationship Id="rId2" Type="http://schemas.openxmlformats.org/officeDocument/2006/relationships/vmlDrawing" Target="../drawings/vmlDrawing16.vml"/><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35.xml"/><Relationship Id="rId2" Type="http://schemas.openxmlformats.org/officeDocument/2006/relationships/vmlDrawing" Target="../drawings/vmlDrawing17.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8" Type="http://schemas.openxmlformats.org/officeDocument/2006/relationships/ctrlProp" Target="../ctrlProps/ctrlProp41.xml"/><Relationship Id="rId3" Type="http://schemas.openxmlformats.org/officeDocument/2006/relationships/ctrlProp" Target="../ctrlProps/ctrlProp36.xml"/><Relationship Id="rId7" Type="http://schemas.openxmlformats.org/officeDocument/2006/relationships/ctrlProp" Target="../ctrlProps/ctrlProp40.xml"/><Relationship Id="rId2" Type="http://schemas.openxmlformats.org/officeDocument/2006/relationships/vmlDrawing" Target="../drawings/vmlDrawing18.vml"/><Relationship Id="rId1" Type="http://schemas.openxmlformats.org/officeDocument/2006/relationships/drawing" Target="../drawings/drawing18.xml"/><Relationship Id="rId6" Type="http://schemas.openxmlformats.org/officeDocument/2006/relationships/ctrlProp" Target="../ctrlProps/ctrlProp39.xml"/><Relationship Id="rId5" Type="http://schemas.openxmlformats.org/officeDocument/2006/relationships/ctrlProp" Target="../ctrlProps/ctrlProp38.xml"/><Relationship Id="rId4" Type="http://schemas.openxmlformats.org/officeDocument/2006/relationships/ctrlProp" Target="../ctrlProps/ctrlProp37.xml"/><Relationship Id="rId9" Type="http://schemas.openxmlformats.org/officeDocument/2006/relationships/ctrlProp" Target="../ctrlProps/ctrlProp4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B6:L7"/>
  <sheetViews>
    <sheetView showGridLines="0" showRowColHeaders="0" zoomScale="60" zoomScaleNormal="60" zoomScalePageLayoutView="90" workbookViewId="0">
      <selection activeCell="B7" sqref="B7:L7"/>
    </sheetView>
  </sheetViews>
  <sheetFormatPr baseColWidth="10" defaultRowHeight="15.75" x14ac:dyDescent="0.25"/>
  <cols>
    <col min="5" max="5" width="2.5" customWidth="1"/>
    <col min="6" max="6" width="11.375" bestFit="1" customWidth="1"/>
    <col min="7" max="7" width="11.375" customWidth="1"/>
    <col min="9" max="9" width="2.5" customWidth="1"/>
    <col min="10" max="10" width="16.5" customWidth="1"/>
  </cols>
  <sheetData>
    <row r="6" spans="2:12" ht="16.5" thickBot="1" x14ac:dyDescent="0.3"/>
    <row r="7" spans="2:12" ht="26.25" thickBot="1" x14ac:dyDescent="0.3">
      <c r="B7" s="531" t="s">
        <v>64</v>
      </c>
      <c r="C7" s="532"/>
      <c r="D7" s="532"/>
      <c r="E7" s="532"/>
      <c r="F7" s="532"/>
      <c r="G7" s="532"/>
      <c r="H7" s="532"/>
      <c r="I7" s="532"/>
      <c r="J7" s="532"/>
      <c r="K7" s="532"/>
      <c r="L7" s="533"/>
    </row>
  </sheetData>
  <sheetProtection algorithmName="SHA-512" hashValue="Eu9DL6W20Xky7WG0Z2XuPh779Shh4Tv7WRfxQtwkEGHL61h6SWYfTKWIjPzLtWZtPUYmdBeeeWsKer3mxgOm2g==" saltValue="LN9YdTKE4Z8p2fwg28Oj2Q==" spinCount="100000" sheet="1" objects="1" scenarios="1"/>
  <mergeCells count="1">
    <mergeCell ref="B7:L7"/>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691079" r:id="rId4" name="Button 7">
              <controlPr defaultSize="0" print="0" autoFill="0" autoPict="0" macro="[0]!SMdos">
                <anchor moveWithCells="1" sizeWithCells="1">
                  <from>
                    <xdr:col>5</xdr:col>
                    <xdr:colOff>9525</xdr:colOff>
                    <xdr:row>8</xdr:row>
                    <xdr:rowOff>0</xdr:rowOff>
                  </from>
                  <to>
                    <xdr:col>8</xdr:col>
                    <xdr:colOff>38100</xdr:colOff>
                    <xdr:row>16</xdr:row>
                    <xdr:rowOff>152400</xdr:rowOff>
                  </to>
                </anchor>
              </controlPr>
            </control>
          </mc:Choice>
        </mc:AlternateContent>
        <mc:AlternateContent xmlns:mc="http://schemas.openxmlformats.org/markup-compatibility/2006">
          <mc:Choice Requires="x14">
            <control shapeId="2691080" r:id="rId5" name="Button 8">
              <controlPr defaultSize="0" print="0" autoFill="0" autoPict="0" macro="[0]!SMTRES">
                <anchor moveWithCells="1" sizeWithCells="1">
                  <from>
                    <xdr:col>9</xdr:col>
                    <xdr:colOff>0</xdr:colOff>
                    <xdr:row>8</xdr:row>
                    <xdr:rowOff>0</xdr:rowOff>
                  </from>
                  <to>
                    <xdr:col>11</xdr:col>
                    <xdr:colOff>838200</xdr:colOff>
                    <xdr:row>16</xdr:row>
                    <xdr:rowOff>114300</xdr:rowOff>
                  </to>
                </anchor>
              </controlPr>
            </control>
          </mc:Choice>
        </mc:AlternateContent>
        <mc:AlternateContent xmlns:mc="http://schemas.openxmlformats.org/markup-compatibility/2006">
          <mc:Choice Requires="x14">
            <control shapeId="2691081" r:id="rId6" name="Button 9">
              <controlPr defaultSize="0" print="0" autoFill="0" autoPict="0" macro="[0]!SMuno">
                <anchor moveWithCells="1" sizeWithCells="1">
                  <from>
                    <xdr:col>0</xdr:col>
                    <xdr:colOff>838200</xdr:colOff>
                    <xdr:row>8</xdr:row>
                    <xdr:rowOff>0</xdr:rowOff>
                  </from>
                  <to>
                    <xdr:col>3</xdr:col>
                    <xdr:colOff>809625</xdr:colOff>
                    <xdr:row>16</xdr:row>
                    <xdr:rowOff>114300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B7:M7"/>
  <sheetViews>
    <sheetView showGridLines="0" showRowColHeaders="0" zoomScale="88" zoomScaleNormal="88" zoomScalePageLayoutView="88" workbookViewId="0">
      <selection activeCell="B7" sqref="B7:M7"/>
    </sheetView>
  </sheetViews>
  <sheetFormatPr baseColWidth="10" defaultRowHeight="15.75" x14ac:dyDescent="0.25"/>
  <cols>
    <col min="1" max="1" width="2.5" customWidth="1"/>
    <col min="2" max="3" width="10.5" customWidth="1"/>
    <col min="4" max="4" width="2.5" customWidth="1"/>
    <col min="5" max="6" width="10.5" customWidth="1"/>
    <col min="7" max="7" width="2.5" customWidth="1"/>
    <col min="8" max="9" width="10.5" customWidth="1"/>
  </cols>
  <sheetData>
    <row r="7" spans="2:13" ht="50.25" customHeight="1" x14ac:dyDescent="0.25">
      <c r="B7" s="534" t="s">
        <v>236</v>
      </c>
      <c r="C7" s="535"/>
      <c r="D7" s="535"/>
      <c r="E7" s="535"/>
      <c r="F7" s="535"/>
      <c r="G7" s="535"/>
      <c r="H7" s="535"/>
      <c r="I7" s="535"/>
      <c r="J7" s="535"/>
      <c r="K7" s="535"/>
      <c r="L7" s="535"/>
      <c r="M7" s="535"/>
    </row>
  </sheetData>
  <mergeCells count="1">
    <mergeCell ref="B7:M7"/>
  </mergeCells>
  <pageMargins left="0.7" right="0.7" top="0.75" bottom="0.75" header="0.3" footer="0.3"/>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2698244" r:id="rId3" name="Button 4">
              <controlPr defaultSize="0" print="0" autoFill="0" autoPict="0" macro="[0]!Módulo1.Matriz">
                <anchor moveWithCells="1" sizeWithCells="1">
                  <from>
                    <xdr:col>1</xdr:col>
                    <xdr:colOff>76200</xdr:colOff>
                    <xdr:row>8</xdr:row>
                    <xdr:rowOff>38100</xdr:rowOff>
                  </from>
                  <to>
                    <xdr:col>2</xdr:col>
                    <xdr:colOff>723900</xdr:colOff>
                    <xdr:row>17</xdr:row>
                    <xdr:rowOff>38100</xdr:rowOff>
                  </to>
                </anchor>
              </controlPr>
            </control>
          </mc:Choice>
        </mc:AlternateContent>
        <mc:AlternateContent xmlns:mc="http://schemas.openxmlformats.org/markup-compatibility/2006">
          <mc:Choice Requires="x14">
            <control shapeId="2698245" r:id="rId4" name="Button 5">
              <controlPr defaultSize="0" print="0" autoFill="0" autoPict="0" macro="[0]!MRR">
                <anchor moveWithCells="1" sizeWithCells="1">
                  <from>
                    <xdr:col>6</xdr:col>
                    <xdr:colOff>190500</xdr:colOff>
                    <xdr:row>8</xdr:row>
                    <xdr:rowOff>47625</xdr:rowOff>
                  </from>
                  <to>
                    <xdr:col>8</xdr:col>
                    <xdr:colOff>542925</xdr:colOff>
                    <xdr:row>17</xdr:row>
                    <xdr:rowOff>47625</xdr:rowOff>
                  </to>
                </anchor>
              </controlPr>
            </control>
          </mc:Choice>
        </mc:AlternateContent>
        <mc:AlternateContent xmlns:mc="http://schemas.openxmlformats.org/markup-compatibility/2006">
          <mc:Choice Requires="x14">
            <control shapeId="2698246" r:id="rId5" name="Button 6">
              <controlPr defaultSize="0" print="0" autoFill="0" autoPict="0" macro="[0]!MRI">
                <anchor moveWithCells="1" sizeWithCells="1">
                  <from>
                    <xdr:col>4</xdr:col>
                    <xdr:colOff>0</xdr:colOff>
                    <xdr:row>8</xdr:row>
                    <xdr:rowOff>38100</xdr:rowOff>
                  </from>
                  <to>
                    <xdr:col>5</xdr:col>
                    <xdr:colOff>647700</xdr:colOff>
                    <xdr:row>17</xdr:row>
                    <xdr:rowOff>38100</xdr:rowOff>
                  </to>
                </anchor>
              </controlPr>
            </control>
          </mc:Choice>
        </mc:AlternateContent>
        <mc:AlternateContent xmlns:mc="http://schemas.openxmlformats.org/markup-compatibility/2006">
          <mc:Choice Requires="x14">
            <control shapeId="2698247" r:id="rId6" name="Button 7">
              <controlPr defaultSize="0" print="0" autoFill="0" autoPict="0" macro="[0]!Menu">
                <anchor moveWithCells="1" sizeWithCells="1">
                  <from>
                    <xdr:col>8</xdr:col>
                    <xdr:colOff>800100</xdr:colOff>
                    <xdr:row>0</xdr:row>
                    <xdr:rowOff>161925</xdr:rowOff>
                  </from>
                  <to>
                    <xdr:col>9</xdr:col>
                    <xdr:colOff>838200</xdr:colOff>
                    <xdr:row>3</xdr:row>
                    <xdr:rowOff>76200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9"/>
  <dimension ref="B7:J7"/>
  <sheetViews>
    <sheetView showGridLines="0" showRowColHeaders="0" workbookViewId="0">
      <selection activeCell="B7" sqref="B7:J7"/>
    </sheetView>
  </sheetViews>
  <sheetFormatPr baseColWidth="10" defaultRowHeight="15.75" x14ac:dyDescent="0.25"/>
  <cols>
    <col min="2" max="3" width="10.5" customWidth="1"/>
    <col min="4" max="4" width="2.5" customWidth="1"/>
    <col min="5" max="6" width="10.5" customWidth="1"/>
    <col min="7" max="7" width="2.5" customWidth="1"/>
    <col min="8" max="9" width="10.5" customWidth="1"/>
  </cols>
  <sheetData>
    <row r="7" spans="2:10" ht="50.25" customHeight="1" x14ac:dyDescent="0.25">
      <c r="B7" s="534" t="s">
        <v>100</v>
      </c>
      <c r="C7" s="535"/>
      <c r="D7" s="535"/>
      <c r="E7" s="535"/>
      <c r="F7" s="535"/>
      <c r="G7" s="535"/>
      <c r="H7" s="535"/>
      <c r="I7" s="535"/>
      <c r="J7" s="535"/>
    </row>
  </sheetData>
  <sheetProtection algorithmName="SHA-512" hashValue="0BE5D5JW5XbDVF8NyjeEVXDq5lzW3NhwMJfiSFXeL5v0bxobBVKsUNeHoGSSZSG3nsNQWE4ZamYDA4BhhDALUA==" saltValue="g7cUTaaGxrwRQwjKjThjfA==" spinCount="100000" sheet="1" objects="1" scenarios="1"/>
  <mergeCells count="1">
    <mergeCell ref="B7:J7"/>
  </mergeCells>
  <pageMargins left="0.7" right="0.7" top="0.75" bottom="0.75" header="0.3" footer="0.3"/>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2699265" r:id="rId3" name="Button 1">
              <controlPr defaultSize="0" print="0" autoFill="0" autoPict="0" macro="[0]!Módulo3.rpta">
                <anchor moveWithCells="1" sizeWithCells="1">
                  <from>
                    <xdr:col>1</xdr:col>
                    <xdr:colOff>47625</xdr:colOff>
                    <xdr:row>8</xdr:row>
                    <xdr:rowOff>190500</xdr:rowOff>
                  </from>
                  <to>
                    <xdr:col>2</xdr:col>
                    <xdr:colOff>762000</xdr:colOff>
                    <xdr:row>17</xdr:row>
                    <xdr:rowOff>123825</xdr:rowOff>
                  </to>
                </anchor>
              </controlPr>
            </control>
          </mc:Choice>
        </mc:AlternateContent>
        <mc:AlternateContent xmlns:mc="http://schemas.openxmlformats.org/markup-compatibility/2006">
          <mc:Choice Requires="x14">
            <control shapeId="2699266" r:id="rId4" name="Button 2">
              <controlPr defaultSize="0" print="0" autoFill="0" autoPict="0" macro="[0]!EVCTR">
                <anchor moveWithCells="1" sizeWithCells="1">
                  <from>
                    <xdr:col>5</xdr:col>
                    <xdr:colOff>733425</xdr:colOff>
                    <xdr:row>9</xdr:row>
                    <xdr:rowOff>0</xdr:rowOff>
                  </from>
                  <to>
                    <xdr:col>8</xdr:col>
                    <xdr:colOff>266700</xdr:colOff>
                    <xdr:row>17</xdr:row>
                    <xdr:rowOff>114300</xdr:rowOff>
                  </to>
                </anchor>
              </controlPr>
            </control>
          </mc:Choice>
        </mc:AlternateContent>
        <mc:AlternateContent xmlns:mc="http://schemas.openxmlformats.org/markup-compatibility/2006">
          <mc:Choice Requires="x14">
            <control shapeId="2699267" r:id="rId5" name="Button 3">
              <controlPr defaultSize="0" print="0" autoFill="0" autoPict="0" macro="[0]!evalr">
                <anchor moveWithCells="1" sizeWithCells="1">
                  <from>
                    <xdr:col>4</xdr:col>
                    <xdr:colOff>38100</xdr:colOff>
                    <xdr:row>8</xdr:row>
                    <xdr:rowOff>190500</xdr:rowOff>
                  </from>
                  <to>
                    <xdr:col>5</xdr:col>
                    <xdr:colOff>571500</xdr:colOff>
                    <xdr:row>17</xdr:row>
                    <xdr:rowOff>152400</xdr:rowOff>
                  </to>
                </anchor>
              </controlPr>
            </control>
          </mc:Choice>
        </mc:AlternateContent>
        <mc:AlternateContent xmlns:mc="http://schemas.openxmlformats.org/markup-compatibility/2006">
          <mc:Choice Requires="x14">
            <control shapeId="2699268" r:id="rId6" name="Button 4">
              <controlPr defaultSize="0" print="0" autoFill="0" autoPict="0" macro="[0]!Menu">
                <anchor moveWithCells="1" sizeWithCells="1">
                  <from>
                    <xdr:col>8</xdr:col>
                    <xdr:colOff>800100</xdr:colOff>
                    <xdr:row>0</xdr:row>
                    <xdr:rowOff>161925</xdr:rowOff>
                  </from>
                  <to>
                    <xdr:col>9</xdr:col>
                    <xdr:colOff>838200</xdr:colOff>
                    <xdr:row>3</xdr:row>
                    <xdr:rowOff>76200</xdr:rowOff>
                  </to>
                </anchor>
              </controlPr>
            </control>
          </mc:Choice>
        </mc:AlternateContent>
        <mc:AlternateContent xmlns:mc="http://schemas.openxmlformats.org/markup-compatibility/2006">
          <mc:Choice Requires="x14">
            <control shapeId="2699269" r:id="rId7" name="Button 5">
              <controlPr defaultSize="0" print="0" autoFill="0" autoPict="0" macro="[0]!Evento">
                <anchor moveWithCells="1" sizeWithCells="1">
                  <from>
                    <xdr:col>8</xdr:col>
                    <xdr:colOff>390525</xdr:colOff>
                    <xdr:row>9</xdr:row>
                    <xdr:rowOff>9525</xdr:rowOff>
                  </from>
                  <to>
                    <xdr:col>10</xdr:col>
                    <xdr:colOff>38100</xdr:colOff>
                    <xdr:row>17</xdr:row>
                    <xdr:rowOff>123825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0"/>
  <dimension ref="B7:I7"/>
  <sheetViews>
    <sheetView showGridLines="0" showRowColHeaders="0" workbookViewId="0">
      <selection activeCell="B7" sqref="B7:L7"/>
    </sheetView>
  </sheetViews>
  <sheetFormatPr baseColWidth="10" defaultRowHeight="15.75" x14ac:dyDescent="0.25"/>
  <cols>
    <col min="2" max="3" width="10.5" customWidth="1"/>
    <col min="4" max="4" width="2.5" customWidth="1"/>
    <col min="5" max="6" width="10.5" customWidth="1"/>
    <col min="7" max="7" width="2.5" customWidth="1"/>
    <col min="8" max="9" width="10.5" customWidth="1"/>
    <col min="10" max="10" width="2.5" customWidth="1"/>
  </cols>
  <sheetData>
    <row r="7" spans="2:9" ht="50.25" customHeight="1" x14ac:dyDescent="0.25">
      <c r="B7" s="536" t="s">
        <v>101</v>
      </c>
      <c r="C7" s="537"/>
      <c r="D7" s="537"/>
      <c r="E7" s="537"/>
      <c r="F7" s="537"/>
      <c r="G7" s="537"/>
      <c r="H7" s="537"/>
      <c r="I7" s="537"/>
    </row>
  </sheetData>
  <sheetProtection algorithmName="SHA-512" hashValue="YxgVqIQgxrLL3iIuUA9cvk2la2h6JhgR4n5wiuGSl12ZuYbkpLQMD8XwvFHELKsMHWcsg44igB8SQ1PSYWKKaw==" saltValue="VI7IEK54CDIK4DktlzK1iw==" spinCount="100000" sheet="1" objects="1" scenarios="1"/>
  <mergeCells count="1">
    <mergeCell ref="B7:I7"/>
  </mergeCells>
  <pageMargins left="0.7" right="0.7" top="0.75" bottom="0.75" header="0.3" footer="0.3"/>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2700289" r:id="rId3" name="Button 1">
              <controlPr defaultSize="0" print="0" autoFill="0" autoPict="0" macro="[0]!spr">
                <anchor moveWithCells="1" sizeWithCells="1">
                  <from>
                    <xdr:col>1</xdr:col>
                    <xdr:colOff>47625</xdr:colOff>
                    <xdr:row>8</xdr:row>
                    <xdr:rowOff>190500</xdr:rowOff>
                  </from>
                  <to>
                    <xdr:col>3</xdr:col>
                    <xdr:colOff>152400</xdr:colOff>
                    <xdr:row>17</xdr:row>
                    <xdr:rowOff>123825</xdr:rowOff>
                  </to>
                </anchor>
              </controlPr>
            </control>
          </mc:Choice>
        </mc:AlternateContent>
        <mc:AlternateContent xmlns:mc="http://schemas.openxmlformats.org/markup-compatibility/2006">
          <mc:Choice Requires="x14">
            <control shapeId="2700291" r:id="rId4" name="Button 3">
              <controlPr defaultSize="0" print="0" autoFill="0" autoPict="0" macro="[0]!SIMP">
                <anchor moveWithCells="1" sizeWithCells="1">
                  <from>
                    <xdr:col>4</xdr:col>
                    <xdr:colOff>38100</xdr:colOff>
                    <xdr:row>8</xdr:row>
                    <xdr:rowOff>190500</xdr:rowOff>
                  </from>
                  <to>
                    <xdr:col>6</xdr:col>
                    <xdr:colOff>0</xdr:colOff>
                    <xdr:row>17</xdr:row>
                    <xdr:rowOff>152400</xdr:rowOff>
                  </to>
                </anchor>
              </controlPr>
            </control>
          </mc:Choice>
        </mc:AlternateContent>
        <mc:AlternateContent xmlns:mc="http://schemas.openxmlformats.org/markup-compatibility/2006">
          <mc:Choice Requires="x14">
            <control shapeId="2700292" r:id="rId5" name="Button 4">
              <controlPr defaultSize="0" print="0" autoFill="0" autoPict="0" macro="[0]!Menu">
                <anchor moveWithCells="1" sizeWithCells="1">
                  <from>
                    <xdr:col>8</xdr:col>
                    <xdr:colOff>800100</xdr:colOff>
                    <xdr:row>0</xdr:row>
                    <xdr:rowOff>161925</xdr:rowOff>
                  </from>
                  <to>
                    <xdr:col>10</xdr:col>
                    <xdr:colOff>619125</xdr:colOff>
                    <xdr:row>3</xdr:row>
                    <xdr:rowOff>76200</xdr:rowOff>
                  </to>
                </anchor>
              </controlPr>
            </control>
          </mc:Choice>
        </mc:AlternateContent>
        <mc:AlternateContent xmlns:mc="http://schemas.openxmlformats.org/markup-compatibility/2006">
          <mc:Choice Requires="x14">
            <control shapeId="2700293" r:id="rId6" name="Button 5">
              <controlPr defaultSize="0" print="0" autoFill="0" autoPict="0" macro="[0]!pc">
                <anchor moveWithCells="1" sizeWithCells="1">
                  <from>
                    <xdr:col>7</xdr:col>
                    <xdr:colOff>38100</xdr:colOff>
                    <xdr:row>8</xdr:row>
                    <xdr:rowOff>190500</xdr:rowOff>
                  </from>
                  <to>
                    <xdr:col>9</xdr:col>
                    <xdr:colOff>47625</xdr:colOff>
                    <xdr:row>17</xdr:row>
                    <xdr:rowOff>152400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3"/>
  <dimension ref="B6:J516"/>
  <sheetViews>
    <sheetView showGridLines="0" showRowColHeaders="0" zoomScale="140" zoomScaleNormal="140" zoomScalePageLayoutView="140" workbookViewId="0"/>
  </sheetViews>
  <sheetFormatPr baseColWidth="10" defaultColWidth="11" defaultRowHeight="15.75" x14ac:dyDescent="0.25"/>
  <cols>
    <col min="1" max="1" width="11" style="22"/>
    <col min="2" max="2" width="21.5" style="22" customWidth="1"/>
    <col min="3" max="3" width="65" style="22" customWidth="1"/>
    <col min="4" max="4" width="11" style="10"/>
    <col min="5" max="16384" width="11" style="22"/>
  </cols>
  <sheetData>
    <row r="6" spans="2:10" ht="19.5" x14ac:dyDescent="0.3">
      <c r="B6" s="538" t="s">
        <v>60</v>
      </c>
      <c r="C6" s="538"/>
    </row>
    <row r="8" spans="2:10" x14ac:dyDescent="0.25">
      <c r="B8" s="153" t="s">
        <v>57</v>
      </c>
    </row>
    <row r="9" spans="2:10" x14ac:dyDescent="0.25">
      <c r="B9" s="153" t="s">
        <v>58</v>
      </c>
    </row>
    <row r="10" spans="2:10" x14ac:dyDescent="0.25">
      <c r="B10" s="153" t="s">
        <v>59</v>
      </c>
    </row>
    <row r="11" spans="2:10" x14ac:dyDescent="0.25">
      <c r="B11" s="154" t="s">
        <v>61</v>
      </c>
      <c r="C11" s="154" t="s">
        <v>62</v>
      </c>
      <c r="D11" s="159" t="s">
        <v>63</v>
      </c>
      <c r="E11" s="216"/>
      <c r="F11" s="216"/>
      <c r="G11" s="216"/>
      <c r="H11" s="216"/>
      <c r="I11" s="216"/>
      <c r="J11" s="216"/>
    </row>
    <row r="12" spans="2:10" ht="31.5" x14ac:dyDescent="0.25">
      <c r="B12" s="155" t="s">
        <v>260</v>
      </c>
      <c r="C12" s="156" t="s">
        <v>362</v>
      </c>
      <c r="D12" s="160" t="str">
        <f>IF(B12="","",CONCATENATE(B12," ","-"," ",C12))</f>
        <v>Casi Cierto - Recurrente. Se espera que el evento pueda ocurrir con cierta periodicidad -   1 vez cada mes</v>
      </c>
      <c r="E12" s="216"/>
      <c r="F12" s="216"/>
      <c r="G12" s="216"/>
      <c r="H12" s="216"/>
      <c r="I12" s="216"/>
      <c r="J12" s="216"/>
    </row>
    <row r="13" spans="2:10" x14ac:dyDescent="0.25">
      <c r="B13" s="155" t="s">
        <v>260</v>
      </c>
      <c r="C13" s="156" t="s">
        <v>255</v>
      </c>
      <c r="D13" s="160" t="str">
        <f t="shared" ref="D13:D76" si="0">IF(B13="","",CONCATENATE(B13," ","-"," ",C13))</f>
        <v>Casi Cierto - Se espera la ocurrencia del evento en más del 20% de los casos</v>
      </c>
      <c r="E13" s="216"/>
      <c r="F13" s="216"/>
      <c r="G13" s="216"/>
      <c r="H13" s="216"/>
      <c r="I13" s="216"/>
      <c r="J13" s="216"/>
    </row>
    <row r="14" spans="2:10" x14ac:dyDescent="0.25">
      <c r="B14" s="155" t="s">
        <v>216</v>
      </c>
      <c r="C14" s="156" t="s">
        <v>261</v>
      </c>
      <c r="D14" s="160" t="str">
        <f t="shared" si="0"/>
        <v>Probable - Frecuente. Se espera que el evento pueda presentarse 1 vez cada trimestre</v>
      </c>
      <c r="E14" s="216"/>
      <c r="F14" s="216"/>
      <c r="G14" s="216"/>
      <c r="H14" s="216"/>
      <c r="I14" s="216"/>
      <c r="J14" s="216"/>
    </row>
    <row r="15" spans="2:10" x14ac:dyDescent="0.25">
      <c r="B15" s="155" t="s">
        <v>216</v>
      </c>
      <c r="C15" s="156" t="s">
        <v>262</v>
      </c>
      <c r="D15" s="160" t="str">
        <f t="shared" si="0"/>
        <v>Probable - El evento puede ocurrir entre el 15 y el 20% de los casos</v>
      </c>
      <c r="E15" s="216"/>
      <c r="F15" s="216"/>
      <c r="G15" s="216"/>
      <c r="H15" s="216"/>
      <c r="I15" s="216"/>
      <c r="J15" s="216"/>
    </row>
    <row r="16" spans="2:10" x14ac:dyDescent="0.25">
      <c r="B16" s="155" t="s">
        <v>217</v>
      </c>
      <c r="C16" s="157" t="s">
        <v>263</v>
      </c>
      <c r="D16" s="160" t="str">
        <f t="shared" si="0"/>
        <v>Posible - Posible. Se espera que el evento pueda presentarse 1 vez cada semestre</v>
      </c>
      <c r="E16" s="216"/>
      <c r="F16" s="216"/>
      <c r="G16" s="216"/>
      <c r="H16" s="216"/>
      <c r="I16" s="216"/>
      <c r="J16" s="216"/>
    </row>
    <row r="17" spans="2:10" x14ac:dyDescent="0.25">
      <c r="B17" s="155" t="s">
        <v>217</v>
      </c>
      <c r="C17" s="156" t="s">
        <v>264</v>
      </c>
      <c r="D17" s="160" t="str">
        <f t="shared" si="0"/>
        <v>Posible - El evento puede ocurrir entre el 10 y 14.99% de los casos</v>
      </c>
      <c r="E17" s="216"/>
      <c r="F17" s="216"/>
      <c r="G17" s="216"/>
      <c r="H17" s="216"/>
      <c r="I17" s="216"/>
      <c r="J17" s="216"/>
    </row>
    <row r="18" spans="2:10" x14ac:dyDescent="0.25">
      <c r="B18" s="155" t="s">
        <v>258</v>
      </c>
      <c r="C18" s="157" t="s">
        <v>265</v>
      </c>
      <c r="D18" s="160" t="str">
        <f t="shared" si="0"/>
        <v>Raro - Ocasional. Se espera que el evento pueda presentarse 1 vez en el año</v>
      </c>
      <c r="E18" s="216"/>
      <c r="F18" s="216"/>
      <c r="G18" s="216"/>
      <c r="H18" s="216"/>
      <c r="I18" s="216"/>
      <c r="J18" s="216"/>
    </row>
    <row r="19" spans="2:10" x14ac:dyDescent="0.25">
      <c r="B19" s="155" t="s">
        <v>258</v>
      </c>
      <c r="C19" s="158" t="s">
        <v>266</v>
      </c>
      <c r="D19" s="160" t="str">
        <f t="shared" si="0"/>
        <v>Raro - El evento puede ocurrir entre el 3 y el 9.99% de los casos</v>
      </c>
      <c r="E19" s="216"/>
      <c r="F19" s="216"/>
      <c r="G19" s="216"/>
      <c r="H19" s="216"/>
      <c r="I19" s="216"/>
      <c r="J19" s="216"/>
    </row>
    <row r="20" spans="2:10" x14ac:dyDescent="0.25">
      <c r="B20" s="155" t="s">
        <v>257</v>
      </c>
      <c r="C20" s="156" t="s">
        <v>267</v>
      </c>
      <c r="D20" s="160" t="str">
        <f t="shared" si="0"/>
        <v xml:space="preserve">Improbable - Excepcional. El evento se ha presentado 1 vez en los últimos años </v>
      </c>
      <c r="E20" s="216"/>
      <c r="F20" s="216"/>
      <c r="G20" s="216"/>
      <c r="H20" s="216"/>
      <c r="I20" s="216"/>
      <c r="J20" s="216"/>
    </row>
    <row r="21" spans="2:10" x14ac:dyDescent="0.25">
      <c r="B21" s="155" t="s">
        <v>257</v>
      </c>
      <c r="C21" s="156" t="s">
        <v>268</v>
      </c>
      <c r="D21" s="160" t="str">
        <f t="shared" si="0"/>
        <v>Improbable - El evento puede ocurrir en menos del 3% de los casos</v>
      </c>
      <c r="E21" s="216"/>
      <c r="F21" s="216"/>
      <c r="G21" s="216"/>
      <c r="H21" s="216"/>
      <c r="I21" s="216"/>
      <c r="J21" s="216"/>
    </row>
    <row r="22" spans="2:10" x14ac:dyDescent="0.25">
      <c r="B22" s="428" t="s">
        <v>277</v>
      </c>
      <c r="C22" s="428" t="s">
        <v>329</v>
      </c>
      <c r="D22" s="160" t="str">
        <f t="shared" si="0"/>
        <v>Riesgo de Corrupción - Ver soporte de calificación de riesgo de corrupción.</v>
      </c>
    </row>
    <row r="23" spans="2:10" x14ac:dyDescent="0.25">
      <c r="D23" s="10" t="str">
        <f t="shared" si="0"/>
        <v/>
      </c>
    </row>
    <row r="24" spans="2:10" x14ac:dyDescent="0.25">
      <c r="D24" s="10" t="str">
        <f t="shared" si="0"/>
        <v/>
      </c>
    </row>
    <row r="25" spans="2:10" x14ac:dyDescent="0.25">
      <c r="D25" s="10" t="str">
        <f t="shared" si="0"/>
        <v/>
      </c>
    </row>
    <row r="26" spans="2:10" x14ac:dyDescent="0.25">
      <c r="D26" s="10" t="str">
        <f t="shared" si="0"/>
        <v/>
      </c>
    </row>
    <row r="27" spans="2:10" x14ac:dyDescent="0.25">
      <c r="D27" s="10" t="str">
        <f t="shared" si="0"/>
        <v/>
      </c>
    </row>
    <row r="28" spans="2:10" x14ac:dyDescent="0.25">
      <c r="D28" s="10" t="str">
        <f t="shared" si="0"/>
        <v/>
      </c>
    </row>
    <row r="29" spans="2:10" x14ac:dyDescent="0.25">
      <c r="D29" s="10" t="str">
        <f t="shared" si="0"/>
        <v/>
      </c>
    </row>
    <row r="30" spans="2:10" x14ac:dyDescent="0.25">
      <c r="D30" s="10" t="str">
        <f t="shared" si="0"/>
        <v/>
      </c>
    </row>
    <row r="31" spans="2:10" x14ac:dyDescent="0.25">
      <c r="D31" s="10" t="str">
        <f t="shared" si="0"/>
        <v/>
      </c>
    </row>
    <row r="32" spans="2:10" x14ac:dyDescent="0.25">
      <c r="D32" s="10" t="str">
        <f t="shared" si="0"/>
        <v/>
      </c>
    </row>
    <row r="33" spans="4:4" x14ac:dyDescent="0.25">
      <c r="D33" s="10" t="str">
        <f t="shared" si="0"/>
        <v/>
      </c>
    </row>
    <row r="34" spans="4:4" x14ac:dyDescent="0.25">
      <c r="D34" s="10" t="str">
        <f t="shared" si="0"/>
        <v/>
      </c>
    </row>
    <row r="35" spans="4:4" x14ac:dyDescent="0.25">
      <c r="D35" s="10" t="str">
        <f t="shared" si="0"/>
        <v/>
      </c>
    </row>
    <row r="36" spans="4:4" x14ac:dyDescent="0.25">
      <c r="D36" s="10" t="str">
        <f t="shared" si="0"/>
        <v/>
      </c>
    </row>
    <row r="37" spans="4:4" x14ac:dyDescent="0.25">
      <c r="D37" s="10" t="str">
        <f t="shared" si="0"/>
        <v/>
      </c>
    </row>
    <row r="38" spans="4:4" x14ac:dyDescent="0.25">
      <c r="D38" s="10" t="str">
        <f t="shared" si="0"/>
        <v/>
      </c>
    </row>
    <row r="39" spans="4:4" x14ac:dyDescent="0.25">
      <c r="D39" s="10" t="str">
        <f t="shared" si="0"/>
        <v/>
      </c>
    </row>
    <row r="40" spans="4:4" x14ac:dyDescent="0.25">
      <c r="D40" s="10" t="str">
        <f t="shared" si="0"/>
        <v/>
      </c>
    </row>
    <row r="41" spans="4:4" x14ac:dyDescent="0.25">
      <c r="D41" s="10" t="str">
        <f t="shared" si="0"/>
        <v/>
      </c>
    </row>
    <row r="42" spans="4:4" x14ac:dyDescent="0.25">
      <c r="D42" s="10" t="str">
        <f t="shared" si="0"/>
        <v/>
      </c>
    </row>
    <row r="43" spans="4:4" x14ac:dyDescent="0.25">
      <c r="D43" s="10" t="str">
        <f t="shared" si="0"/>
        <v/>
      </c>
    </row>
    <row r="44" spans="4:4" x14ac:dyDescent="0.25">
      <c r="D44" s="10" t="str">
        <f t="shared" si="0"/>
        <v/>
      </c>
    </row>
    <row r="45" spans="4:4" x14ac:dyDescent="0.25">
      <c r="D45" s="10" t="str">
        <f t="shared" si="0"/>
        <v/>
      </c>
    </row>
    <row r="46" spans="4:4" x14ac:dyDescent="0.25">
      <c r="D46" s="10" t="str">
        <f t="shared" si="0"/>
        <v/>
      </c>
    </row>
    <row r="47" spans="4:4" x14ac:dyDescent="0.25">
      <c r="D47" s="10" t="str">
        <f t="shared" si="0"/>
        <v/>
      </c>
    </row>
    <row r="48" spans="4:4" x14ac:dyDescent="0.25">
      <c r="D48" s="10" t="str">
        <f t="shared" si="0"/>
        <v/>
      </c>
    </row>
    <row r="49" spans="4:4" x14ac:dyDescent="0.25">
      <c r="D49" s="10" t="str">
        <f t="shared" si="0"/>
        <v/>
      </c>
    </row>
    <row r="50" spans="4:4" x14ac:dyDescent="0.25">
      <c r="D50" s="10" t="str">
        <f t="shared" si="0"/>
        <v/>
      </c>
    </row>
    <row r="51" spans="4:4" x14ac:dyDescent="0.25">
      <c r="D51" s="10" t="str">
        <f t="shared" si="0"/>
        <v/>
      </c>
    </row>
    <row r="52" spans="4:4" x14ac:dyDescent="0.25">
      <c r="D52" s="10" t="str">
        <f t="shared" si="0"/>
        <v/>
      </c>
    </row>
    <row r="53" spans="4:4" x14ac:dyDescent="0.25">
      <c r="D53" s="10" t="str">
        <f t="shared" si="0"/>
        <v/>
      </c>
    </row>
    <row r="54" spans="4:4" x14ac:dyDescent="0.25">
      <c r="D54" s="10" t="str">
        <f t="shared" si="0"/>
        <v/>
      </c>
    </row>
    <row r="55" spans="4:4" x14ac:dyDescent="0.25">
      <c r="D55" s="10" t="str">
        <f t="shared" si="0"/>
        <v/>
      </c>
    </row>
    <row r="56" spans="4:4" x14ac:dyDescent="0.25">
      <c r="D56" s="10" t="str">
        <f t="shared" si="0"/>
        <v/>
      </c>
    </row>
    <row r="57" spans="4:4" x14ac:dyDescent="0.25">
      <c r="D57" s="10" t="str">
        <f t="shared" si="0"/>
        <v/>
      </c>
    </row>
    <row r="58" spans="4:4" x14ac:dyDescent="0.25">
      <c r="D58" s="10" t="str">
        <f t="shared" si="0"/>
        <v/>
      </c>
    </row>
    <row r="59" spans="4:4" x14ac:dyDescent="0.25">
      <c r="D59" s="10" t="str">
        <f t="shared" si="0"/>
        <v/>
      </c>
    </row>
    <row r="60" spans="4:4" x14ac:dyDescent="0.25">
      <c r="D60" s="10" t="str">
        <f t="shared" si="0"/>
        <v/>
      </c>
    </row>
    <row r="61" spans="4:4" x14ac:dyDescent="0.25">
      <c r="D61" s="10" t="str">
        <f t="shared" si="0"/>
        <v/>
      </c>
    </row>
    <row r="62" spans="4:4" x14ac:dyDescent="0.25">
      <c r="D62" s="10" t="str">
        <f t="shared" si="0"/>
        <v/>
      </c>
    </row>
    <row r="63" spans="4:4" x14ac:dyDescent="0.25">
      <c r="D63" s="10" t="str">
        <f t="shared" si="0"/>
        <v/>
      </c>
    </row>
    <row r="64" spans="4:4" x14ac:dyDescent="0.25">
      <c r="D64" s="10" t="str">
        <f t="shared" si="0"/>
        <v/>
      </c>
    </row>
    <row r="65" spans="4:4" x14ac:dyDescent="0.25">
      <c r="D65" s="10" t="str">
        <f t="shared" si="0"/>
        <v/>
      </c>
    </row>
    <row r="66" spans="4:4" x14ac:dyDescent="0.25">
      <c r="D66" s="10" t="str">
        <f t="shared" si="0"/>
        <v/>
      </c>
    </row>
    <row r="67" spans="4:4" x14ac:dyDescent="0.25">
      <c r="D67" s="10" t="str">
        <f t="shared" si="0"/>
        <v/>
      </c>
    </row>
    <row r="68" spans="4:4" x14ac:dyDescent="0.25">
      <c r="D68" s="10" t="str">
        <f t="shared" si="0"/>
        <v/>
      </c>
    </row>
    <row r="69" spans="4:4" x14ac:dyDescent="0.25">
      <c r="D69" s="10" t="str">
        <f t="shared" si="0"/>
        <v/>
      </c>
    </row>
    <row r="70" spans="4:4" x14ac:dyDescent="0.25">
      <c r="D70" s="10" t="str">
        <f t="shared" si="0"/>
        <v/>
      </c>
    </row>
    <row r="71" spans="4:4" x14ac:dyDescent="0.25">
      <c r="D71" s="10" t="str">
        <f t="shared" si="0"/>
        <v/>
      </c>
    </row>
    <row r="72" spans="4:4" x14ac:dyDescent="0.25">
      <c r="D72" s="10" t="str">
        <f t="shared" si="0"/>
        <v/>
      </c>
    </row>
    <row r="73" spans="4:4" x14ac:dyDescent="0.25">
      <c r="D73" s="10" t="str">
        <f t="shared" si="0"/>
        <v/>
      </c>
    </row>
    <row r="74" spans="4:4" x14ac:dyDescent="0.25">
      <c r="D74" s="10" t="str">
        <f t="shared" si="0"/>
        <v/>
      </c>
    </row>
    <row r="75" spans="4:4" x14ac:dyDescent="0.25">
      <c r="D75" s="10" t="str">
        <f t="shared" si="0"/>
        <v/>
      </c>
    </row>
    <row r="76" spans="4:4" x14ac:dyDescent="0.25">
      <c r="D76" s="10" t="str">
        <f t="shared" si="0"/>
        <v/>
      </c>
    </row>
    <row r="77" spans="4:4" x14ac:dyDescent="0.25">
      <c r="D77" s="10" t="str">
        <f t="shared" ref="D77:D140" si="1">IF(B77="","",CONCATENATE(B77," ","-"," ",C77))</f>
        <v/>
      </c>
    </row>
    <row r="78" spans="4:4" x14ac:dyDescent="0.25">
      <c r="D78" s="10" t="str">
        <f t="shared" si="1"/>
        <v/>
      </c>
    </row>
    <row r="79" spans="4:4" x14ac:dyDescent="0.25">
      <c r="D79" s="10" t="str">
        <f t="shared" si="1"/>
        <v/>
      </c>
    </row>
    <row r="80" spans="4:4" x14ac:dyDescent="0.25">
      <c r="D80" s="10" t="str">
        <f t="shared" si="1"/>
        <v/>
      </c>
    </row>
    <row r="81" spans="4:4" x14ac:dyDescent="0.25">
      <c r="D81" s="10" t="str">
        <f t="shared" si="1"/>
        <v/>
      </c>
    </row>
    <row r="82" spans="4:4" x14ac:dyDescent="0.25">
      <c r="D82" s="10" t="str">
        <f t="shared" si="1"/>
        <v/>
      </c>
    </row>
    <row r="83" spans="4:4" x14ac:dyDescent="0.25">
      <c r="D83" s="10" t="str">
        <f t="shared" si="1"/>
        <v/>
      </c>
    </row>
    <row r="84" spans="4:4" x14ac:dyDescent="0.25">
      <c r="D84" s="10" t="str">
        <f t="shared" si="1"/>
        <v/>
      </c>
    </row>
    <row r="85" spans="4:4" x14ac:dyDescent="0.25">
      <c r="D85" s="10" t="str">
        <f t="shared" si="1"/>
        <v/>
      </c>
    </row>
    <row r="86" spans="4:4" x14ac:dyDescent="0.25">
      <c r="D86" s="10" t="str">
        <f t="shared" si="1"/>
        <v/>
      </c>
    </row>
    <row r="87" spans="4:4" x14ac:dyDescent="0.25">
      <c r="D87" s="10" t="str">
        <f t="shared" si="1"/>
        <v/>
      </c>
    </row>
    <row r="88" spans="4:4" x14ac:dyDescent="0.25">
      <c r="D88" s="10" t="str">
        <f t="shared" si="1"/>
        <v/>
      </c>
    </row>
    <row r="89" spans="4:4" x14ac:dyDescent="0.25">
      <c r="D89" s="10" t="str">
        <f t="shared" si="1"/>
        <v/>
      </c>
    </row>
    <row r="90" spans="4:4" x14ac:dyDescent="0.25">
      <c r="D90" s="10" t="str">
        <f t="shared" si="1"/>
        <v/>
      </c>
    </row>
    <row r="91" spans="4:4" x14ac:dyDescent="0.25">
      <c r="D91" s="10" t="str">
        <f t="shared" si="1"/>
        <v/>
      </c>
    </row>
    <row r="92" spans="4:4" x14ac:dyDescent="0.25">
      <c r="D92" s="10" t="str">
        <f t="shared" si="1"/>
        <v/>
      </c>
    </row>
    <row r="93" spans="4:4" x14ac:dyDescent="0.25">
      <c r="D93" s="10" t="str">
        <f t="shared" si="1"/>
        <v/>
      </c>
    </row>
    <row r="94" spans="4:4" x14ac:dyDescent="0.25">
      <c r="D94" s="10" t="str">
        <f t="shared" si="1"/>
        <v/>
      </c>
    </row>
    <row r="95" spans="4:4" x14ac:dyDescent="0.25">
      <c r="D95" s="10" t="str">
        <f t="shared" si="1"/>
        <v/>
      </c>
    </row>
    <row r="96" spans="4:4" x14ac:dyDescent="0.25">
      <c r="D96" s="10" t="str">
        <f t="shared" si="1"/>
        <v/>
      </c>
    </row>
    <row r="97" spans="4:4" x14ac:dyDescent="0.25">
      <c r="D97" s="10" t="str">
        <f t="shared" si="1"/>
        <v/>
      </c>
    </row>
    <row r="98" spans="4:4" x14ac:dyDescent="0.25">
      <c r="D98" s="10" t="str">
        <f t="shared" si="1"/>
        <v/>
      </c>
    </row>
    <row r="99" spans="4:4" x14ac:dyDescent="0.25">
      <c r="D99" s="10" t="str">
        <f t="shared" si="1"/>
        <v/>
      </c>
    </row>
    <row r="100" spans="4:4" x14ac:dyDescent="0.25">
      <c r="D100" s="10" t="str">
        <f t="shared" si="1"/>
        <v/>
      </c>
    </row>
    <row r="101" spans="4:4" x14ac:dyDescent="0.25">
      <c r="D101" s="10" t="str">
        <f t="shared" si="1"/>
        <v/>
      </c>
    </row>
    <row r="102" spans="4:4" x14ac:dyDescent="0.25">
      <c r="D102" s="10" t="str">
        <f t="shared" si="1"/>
        <v/>
      </c>
    </row>
    <row r="103" spans="4:4" x14ac:dyDescent="0.25">
      <c r="D103" s="10" t="str">
        <f t="shared" si="1"/>
        <v/>
      </c>
    </row>
    <row r="104" spans="4:4" x14ac:dyDescent="0.25">
      <c r="D104" s="10" t="str">
        <f t="shared" si="1"/>
        <v/>
      </c>
    </row>
    <row r="105" spans="4:4" x14ac:dyDescent="0.25">
      <c r="D105" s="10" t="str">
        <f t="shared" si="1"/>
        <v/>
      </c>
    </row>
    <row r="106" spans="4:4" x14ac:dyDescent="0.25">
      <c r="D106" s="10" t="str">
        <f t="shared" si="1"/>
        <v/>
      </c>
    </row>
    <row r="107" spans="4:4" x14ac:dyDescent="0.25">
      <c r="D107" s="10" t="str">
        <f t="shared" si="1"/>
        <v/>
      </c>
    </row>
    <row r="108" spans="4:4" x14ac:dyDescent="0.25">
      <c r="D108" s="10" t="str">
        <f t="shared" si="1"/>
        <v/>
      </c>
    </row>
    <row r="109" spans="4:4" x14ac:dyDescent="0.25">
      <c r="D109" s="10" t="str">
        <f t="shared" si="1"/>
        <v/>
      </c>
    </row>
    <row r="110" spans="4:4" x14ac:dyDescent="0.25">
      <c r="D110" s="10" t="str">
        <f t="shared" si="1"/>
        <v/>
      </c>
    </row>
    <row r="111" spans="4:4" x14ac:dyDescent="0.25">
      <c r="D111" s="10" t="str">
        <f t="shared" si="1"/>
        <v/>
      </c>
    </row>
    <row r="112" spans="4:4" x14ac:dyDescent="0.25">
      <c r="D112" s="10" t="str">
        <f t="shared" si="1"/>
        <v/>
      </c>
    </row>
    <row r="113" spans="4:4" x14ac:dyDescent="0.25">
      <c r="D113" s="10" t="str">
        <f t="shared" si="1"/>
        <v/>
      </c>
    </row>
    <row r="114" spans="4:4" x14ac:dyDescent="0.25">
      <c r="D114" s="10" t="str">
        <f t="shared" si="1"/>
        <v/>
      </c>
    </row>
    <row r="115" spans="4:4" x14ac:dyDescent="0.25">
      <c r="D115" s="10" t="str">
        <f t="shared" si="1"/>
        <v/>
      </c>
    </row>
    <row r="116" spans="4:4" x14ac:dyDescent="0.25">
      <c r="D116" s="10" t="str">
        <f t="shared" si="1"/>
        <v/>
      </c>
    </row>
    <row r="117" spans="4:4" x14ac:dyDescent="0.25">
      <c r="D117" s="10" t="str">
        <f t="shared" si="1"/>
        <v/>
      </c>
    </row>
    <row r="118" spans="4:4" x14ac:dyDescent="0.25">
      <c r="D118" s="10" t="str">
        <f t="shared" si="1"/>
        <v/>
      </c>
    </row>
    <row r="119" spans="4:4" x14ac:dyDescent="0.25">
      <c r="D119" s="10" t="str">
        <f t="shared" si="1"/>
        <v/>
      </c>
    </row>
    <row r="120" spans="4:4" x14ac:dyDescent="0.25">
      <c r="D120" s="10" t="str">
        <f t="shared" si="1"/>
        <v/>
      </c>
    </row>
    <row r="121" spans="4:4" x14ac:dyDescent="0.25">
      <c r="D121" s="10" t="str">
        <f t="shared" si="1"/>
        <v/>
      </c>
    </row>
    <row r="122" spans="4:4" x14ac:dyDescent="0.25">
      <c r="D122" s="10" t="str">
        <f t="shared" si="1"/>
        <v/>
      </c>
    </row>
    <row r="123" spans="4:4" x14ac:dyDescent="0.25">
      <c r="D123" s="10" t="str">
        <f t="shared" si="1"/>
        <v/>
      </c>
    </row>
    <row r="124" spans="4:4" x14ac:dyDescent="0.25">
      <c r="D124" s="10" t="str">
        <f t="shared" si="1"/>
        <v/>
      </c>
    </row>
    <row r="125" spans="4:4" x14ac:dyDescent="0.25">
      <c r="D125" s="10" t="str">
        <f t="shared" si="1"/>
        <v/>
      </c>
    </row>
    <row r="126" spans="4:4" x14ac:dyDescent="0.25">
      <c r="D126" s="10" t="str">
        <f t="shared" si="1"/>
        <v/>
      </c>
    </row>
    <row r="127" spans="4:4" x14ac:dyDescent="0.25">
      <c r="D127" s="10" t="str">
        <f t="shared" si="1"/>
        <v/>
      </c>
    </row>
    <row r="128" spans="4:4" x14ac:dyDescent="0.25">
      <c r="D128" s="10" t="str">
        <f t="shared" si="1"/>
        <v/>
      </c>
    </row>
    <row r="129" spans="4:4" x14ac:dyDescent="0.25">
      <c r="D129" s="10" t="str">
        <f t="shared" si="1"/>
        <v/>
      </c>
    </row>
    <row r="130" spans="4:4" x14ac:dyDescent="0.25">
      <c r="D130" s="10" t="str">
        <f t="shared" si="1"/>
        <v/>
      </c>
    </row>
    <row r="131" spans="4:4" x14ac:dyDescent="0.25">
      <c r="D131" s="10" t="str">
        <f t="shared" si="1"/>
        <v/>
      </c>
    </row>
    <row r="132" spans="4:4" x14ac:dyDescent="0.25">
      <c r="D132" s="10" t="str">
        <f t="shared" si="1"/>
        <v/>
      </c>
    </row>
    <row r="133" spans="4:4" x14ac:dyDescent="0.25">
      <c r="D133" s="10" t="str">
        <f t="shared" si="1"/>
        <v/>
      </c>
    </row>
    <row r="134" spans="4:4" x14ac:dyDescent="0.25">
      <c r="D134" s="10" t="str">
        <f t="shared" si="1"/>
        <v/>
      </c>
    </row>
    <row r="135" spans="4:4" x14ac:dyDescent="0.25">
      <c r="D135" s="10" t="str">
        <f t="shared" si="1"/>
        <v/>
      </c>
    </row>
    <row r="136" spans="4:4" x14ac:dyDescent="0.25">
      <c r="D136" s="10" t="str">
        <f t="shared" si="1"/>
        <v/>
      </c>
    </row>
    <row r="137" spans="4:4" x14ac:dyDescent="0.25">
      <c r="D137" s="10" t="str">
        <f t="shared" si="1"/>
        <v/>
      </c>
    </row>
    <row r="138" spans="4:4" x14ac:dyDescent="0.25">
      <c r="D138" s="10" t="str">
        <f t="shared" si="1"/>
        <v/>
      </c>
    </row>
    <row r="139" spans="4:4" x14ac:dyDescent="0.25">
      <c r="D139" s="10" t="str">
        <f t="shared" si="1"/>
        <v/>
      </c>
    </row>
    <row r="140" spans="4:4" x14ac:dyDescent="0.25">
      <c r="D140" s="10" t="str">
        <f t="shared" si="1"/>
        <v/>
      </c>
    </row>
    <row r="141" spans="4:4" x14ac:dyDescent="0.25">
      <c r="D141" s="10" t="str">
        <f t="shared" ref="D141:D204" si="2">IF(B141="","",CONCATENATE(B141," ","-"," ",C141))</f>
        <v/>
      </c>
    </row>
    <row r="142" spans="4:4" x14ac:dyDescent="0.25">
      <c r="D142" s="10" t="str">
        <f t="shared" si="2"/>
        <v/>
      </c>
    </row>
    <row r="143" spans="4:4" x14ac:dyDescent="0.25">
      <c r="D143" s="10" t="str">
        <f t="shared" si="2"/>
        <v/>
      </c>
    </row>
    <row r="144" spans="4:4" x14ac:dyDescent="0.25">
      <c r="D144" s="10" t="str">
        <f t="shared" si="2"/>
        <v/>
      </c>
    </row>
    <row r="145" spans="4:4" x14ac:dyDescent="0.25">
      <c r="D145" s="10" t="str">
        <f t="shared" si="2"/>
        <v/>
      </c>
    </row>
    <row r="146" spans="4:4" x14ac:dyDescent="0.25">
      <c r="D146" s="10" t="str">
        <f t="shared" si="2"/>
        <v/>
      </c>
    </row>
    <row r="147" spans="4:4" x14ac:dyDescent="0.25">
      <c r="D147" s="10" t="str">
        <f t="shared" si="2"/>
        <v/>
      </c>
    </row>
    <row r="148" spans="4:4" x14ac:dyDescent="0.25">
      <c r="D148" s="10" t="str">
        <f t="shared" si="2"/>
        <v/>
      </c>
    </row>
    <row r="149" spans="4:4" x14ac:dyDescent="0.25">
      <c r="D149" s="10" t="str">
        <f t="shared" si="2"/>
        <v/>
      </c>
    </row>
    <row r="150" spans="4:4" x14ac:dyDescent="0.25">
      <c r="D150" s="10" t="str">
        <f t="shared" si="2"/>
        <v/>
      </c>
    </row>
    <row r="151" spans="4:4" x14ac:dyDescent="0.25">
      <c r="D151" s="10" t="str">
        <f t="shared" si="2"/>
        <v/>
      </c>
    </row>
    <row r="152" spans="4:4" x14ac:dyDescent="0.25">
      <c r="D152" s="10" t="str">
        <f t="shared" si="2"/>
        <v/>
      </c>
    </row>
    <row r="153" spans="4:4" x14ac:dyDescent="0.25">
      <c r="D153" s="10" t="str">
        <f t="shared" si="2"/>
        <v/>
      </c>
    </row>
    <row r="154" spans="4:4" x14ac:dyDescent="0.25">
      <c r="D154" s="10" t="str">
        <f t="shared" si="2"/>
        <v/>
      </c>
    </row>
    <row r="155" spans="4:4" x14ac:dyDescent="0.25">
      <c r="D155" s="10" t="str">
        <f t="shared" si="2"/>
        <v/>
      </c>
    </row>
    <row r="156" spans="4:4" x14ac:dyDescent="0.25">
      <c r="D156" s="10" t="str">
        <f t="shared" si="2"/>
        <v/>
      </c>
    </row>
    <row r="157" spans="4:4" x14ac:dyDescent="0.25">
      <c r="D157" s="10" t="str">
        <f t="shared" si="2"/>
        <v/>
      </c>
    </row>
    <row r="158" spans="4:4" x14ac:dyDescent="0.25">
      <c r="D158" s="10" t="str">
        <f t="shared" si="2"/>
        <v/>
      </c>
    </row>
    <row r="159" spans="4:4" x14ac:dyDescent="0.25">
      <c r="D159" s="10" t="str">
        <f t="shared" si="2"/>
        <v/>
      </c>
    </row>
    <row r="160" spans="4:4" x14ac:dyDescent="0.25">
      <c r="D160" s="10" t="str">
        <f t="shared" si="2"/>
        <v/>
      </c>
    </row>
    <row r="161" spans="4:4" x14ac:dyDescent="0.25">
      <c r="D161" s="10" t="str">
        <f t="shared" si="2"/>
        <v/>
      </c>
    </row>
    <row r="162" spans="4:4" x14ac:dyDescent="0.25">
      <c r="D162" s="10" t="str">
        <f t="shared" si="2"/>
        <v/>
      </c>
    </row>
    <row r="163" spans="4:4" x14ac:dyDescent="0.25">
      <c r="D163" s="10" t="str">
        <f t="shared" si="2"/>
        <v/>
      </c>
    </row>
    <row r="164" spans="4:4" x14ac:dyDescent="0.25">
      <c r="D164" s="10" t="str">
        <f t="shared" si="2"/>
        <v/>
      </c>
    </row>
    <row r="165" spans="4:4" x14ac:dyDescent="0.25">
      <c r="D165" s="10" t="str">
        <f t="shared" si="2"/>
        <v/>
      </c>
    </row>
    <row r="166" spans="4:4" x14ac:dyDescent="0.25">
      <c r="D166" s="10" t="str">
        <f t="shared" si="2"/>
        <v/>
      </c>
    </row>
    <row r="167" spans="4:4" x14ac:dyDescent="0.25">
      <c r="D167" s="10" t="str">
        <f t="shared" si="2"/>
        <v/>
      </c>
    </row>
    <row r="168" spans="4:4" x14ac:dyDescent="0.25">
      <c r="D168" s="10" t="str">
        <f t="shared" si="2"/>
        <v/>
      </c>
    </row>
    <row r="169" spans="4:4" x14ac:dyDescent="0.25">
      <c r="D169" s="10" t="str">
        <f t="shared" si="2"/>
        <v/>
      </c>
    </row>
    <row r="170" spans="4:4" x14ac:dyDescent="0.25">
      <c r="D170" s="10" t="str">
        <f t="shared" si="2"/>
        <v/>
      </c>
    </row>
    <row r="171" spans="4:4" x14ac:dyDescent="0.25">
      <c r="D171" s="10" t="str">
        <f t="shared" si="2"/>
        <v/>
      </c>
    </row>
    <row r="172" spans="4:4" x14ac:dyDescent="0.25">
      <c r="D172" s="10" t="str">
        <f t="shared" si="2"/>
        <v/>
      </c>
    </row>
    <row r="173" spans="4:4" x14ac:dyDescent="0.25">
      <c r="D173" s="10" t="str">
        <f t="shared" si="2"/>
        <v/>
      </c>
    </row>
    <row r="174" spans="4:4" x14ac:dyDescent="0.25">
      <c r="D174" s="10" t="str">
        <f t="shared" si="2"/>
        <v/>
      </c>
    </row>
    <row r="175" spans="4:4" x14ac:dyDescent="0.25">
      <c r="D175" s="10" t="str">
        <f t="shared" si="2"/>
        <v/>
      </c>
    </row>
    <row r="176" spans="4:4" x14ac:dyDescent="0.25">
      <c r="D176" s="10" t="str">
        <f t="shared" si="2"/>
        <v/>
      </c>
    </row>
    <row r="177" spans="4:4" x14ac:dyDescent="0.25">
      <c r="D177" s="10" t="str">
        <f t="shared" si="2"/>
        <v/>
      </c>
    </row>
    <row r="178" spans="4:4" x14ac:dyDescent="0.25">
      <c r="D178" s="10" t="str">
        <f t="shared" si="2"/>
        <v/>
      </c>
    </row>
    <row r="179" spans="4:4" x14ac:dyDescent="0.25">
      <c r="D179" s="10" t="str">
        <f t="shared" si="2"/>
        <v/>
      </c>
    </row>
    <row r="180" spans="4:4" x14ac:dyDescent="0.25">
      <c r="D180" s="10" t="str">
        <f t="shared" si="2"/>
        <v/>
      </c>
    </row>
    <row r="181" spans="4:4" x14ac:dyDescent="0.25">
      <c r="D181" s="10" t="str">
        <f t="shared" si="2"/>
        <v/>
      </c>
    </row>
    <row r="182" spans="4:4" x14ac:dyDescent="0.25">
      <c r="D182" s="10" t="str">
        <f t="shared" si="2"/>
        <v/>
      </c>
    </row>
    <row r="183" spans="4:4" x14ac:dyDescent="0.25">
      <c r="D183" s="10" t="str">
        <f t="shared" si="2"/>
        <v/>
      </c>
    </row>
    <row r="184" spans="4:4" x14ac:dyDescent="0.25">
      <c r="D184" s="10" t="str">
        <f t="shared" si="2"/>
        <v/>
      </c>
    </row>
    <row r="185" spans="4:4" x14ac:dyDescent="0.25">
      <c r="D185" s="10" t="str">
        <f t="shared" si="2"/>
        <v/>
      </c>
    </row>
    <row r="186" spans="4:4" x14ac:dyDescent="0.25">
      <c r="D186" s="10" t="str">
        <f t="shared" si="2"/>
        <v/>
      </c>
    </row>
    <row r="187" spans="4:4" x14ac:dyDescent="0.25">
      <c r="D187" s="10" t="str">
        <f t="shared" si="2"/>
        <v/>
      </c>
    </row>
    <row r="188" spans="4:4" x14ac:dyDescent="0.25">
      <c r="D188" s="10" t="str">
        <f t="shared" si="2"/>
        <v/>
      </c>
    </row>
    <row r="189" spans="4:4" x14ac:dyDescent="0.25">
      <c r="D189" s="10" t="str">
        <f t="shared" si="2"/>
        <v/>
      </c>
    </row>
    <row r="190" spans="4:4" x14ac:dyDescent="0.25">
      <c r="D190" s="10" t="str">
        <f t="shared" si="2"/>
        <v/>
      </c>
    </row>
    <row r="191" spans="4:4" x14ac:dyDescent="0.25">
      <c r="D191" s="10" t="str">
        <f t="shared" si="2"/>
        <v/>
      </c>
    </row>
    <row r="192" spans="4:4" x14ac:dyDescent="0.25">
      <c r="D192" s="10" t="str">
        <f t="shared" si="2"/>
        <v/>
      </c>
    </row>
    <row r="193" spans="4:4" x14ac:dyDescent="0.25">
      <c r="D193" s="10" t="str">
        <f t="shared" si="2"/>
        <v/>
      </c>
    </row>
    <row r="194" spans="4:4" x14ac:dyDescent="0.25">
      <c r="D194" s="10" t="str">
        <f t="shared" si="2"/>
        <v/>
      </c>
    </row>
    <row r="195" spans="4:4" x14ac:dyDescent="0.25">
      <c r="D195" s="10" t="str">
        <f t="shared" si="2"/>
        <v/>
      </c>
    </row>
    <row r="196" spans="4:4" x14ac:dyDescent="0.25">
      <c r="D196" s="10" t="str">
        <f t="shared" si="2"/>
        <v/>
      </c>
    </row>
    <row r="197" spans="4:4" x14ac:dyDescent="0.25">
      <c r="D197" s="10" t="str">
        <f t="shared" si="2"/>
        <v/>
      </c>
    </row>
    <row r="198" spans="4:4" x14ac:dyDescent="0.25">
      <c r="D198" s="10" t="str">
        <f t="shared" si="2"/>
        <v/>
      </c>
    </row>
    <row r="199" spans="4:4" x14ac:dyDescent="0.25">
      <c r="D199" s="10" t="str">
        <f t="shared" si="2"/>
        <v/>
      </c>
    </row>
    <row r="200" spans="4:4" x14ac:dyDescent="0.25">
      <c r="D200" s="10" t="str">
        <f t="shared" si="2"/>
        <v/>
      </c>
    </row>
    <row r="201" spans="4:4" x14ac:dyDescent="0.25">
      <c r="D201" s="10" t="str">
        <f t="shared" si="2"/>
        <v/>
      </c>
    </row>
    <row r="202" spans="4:4" x14ac:dyDescent="0.25">
      <c r="D202" s="10" t="str">
        <f t="shared" si="2"/>
        <v/>
      </c>
    </row>
    <row r="203" spans="4:4" x14ac:dyDescent="0.25">
      <c r="D203" s="10" t="str">
        <f t="shared" si="2"/>
        <v/>
      </c>
    </row>
    <row r="204" spans="4:4" x14ac:dyDescent="0.25">
      <c r="D204" s="10" t="str">
        <f t="shared" si="2"/>
        <v/>
      </c>
    </row>
    <row r="205" spans="4:4" x14ac:dyDescent="0.25">
      <c r="D205" s="10" t="str">
        <f t="shared" ref="D205:D268" si="3">IF(B205="","",CONCATENATE(B205," ","-"," ",C205))</f>
        <v/>
      </c>
    </row>
    <row r="206" spans="4:4" x14ac:dyDescent="0.25">
      <c r="D206" s="10" t="str">
        <f t="shared" si="3"/>
        <v/>
      </c>
    </row>
    <row r="207" spans="4:4" x14ac:dyDescent="0.25">
      <c r="D207" s="10" t="str">
        <f t="shared" si="3"/>
        <v/>
      </c>
    </row>
    <row r="208" spans="4:4" x14ac:dyDescent="0.25">
      <c r="D208" s="10" t="str">
        <f t="shared" si="3"/>
        <v/>
      </c>
    </row>
    <row r="209" spans="4:4" x14ac:dyDescent="0.25">
      <c r="D209" s="10" t="str">
        <f t="shared" si="3"/>
        <v/>
      </c>
    </row>
    <row r="210" spans="4:4" x14ac:dyDescent="0.25">
      <c r="D210" s="10" t="str">
        <f t="shared" si="3"/>
        <v/>
      </c>
    </row>
    <row r="211" spans="4:4" x14ac:dyDescent="0.25">
      <c r="D211" s="10" t="str">
        <f t="shared" si="3"/>
        <v/>
      </c>
    </row>
    <row r="212" spans="4:4" x14ac:dyDescent="0.25">
      <c r="D212" s="10" t="str">
        <f t="shared" si="3"/>
        <v/>
      </c>
    </row>
    <row r="213" spans="4:4" x14ac:dyDescent="0.25">
      <c r="D213" s="10" t="str">
        <f t="shared" si="3"/>
        <v/>
      </c>
    </row>
    <row r="214" spans="4:4" x14ac:dyDescent="0.25">
      <c r="D214" s="10" t="str">
        <f t="shared" si="3"/>
        <v/>
      </c>
    </row>
    <row r="215" spans="4:4" x14ac:dyDescent="0.25">
      <c r="D215" s="10" t="str">
        <f t="shared" si="3"/>
        <v/>
      </c>
    </row>
    <row r="216" spans="4:4" x14ac:dyDescent="0.25">
      <c r="D216" s="10" t="str">
        <f t="shared" si="3"/>
        <v/>
      </c>
    </row>
    <row r="217" spans="4:4" x14ac:dyDescent="0.25">
      <c r="D217" s="10" t="str">
        <f t="shared" si="3"/>
        <v/>
      </c>
    </row>
    <row r="218" spans="4:4" x14ac:dyDescent="0.25">
      <c r="D218" s="10" t="str">
        <f t="shared" si="3"/>
        <v/>
      </c>
    </row>
    <row r="219" spans="4:4" x14ac:dyDescent="0.25">
      <c r="D219" s="10" t="str">
        <f t="shared" si="3"/>
        <v/>
      </c>
    </row>
    <row r="220" spans="4:4" x14ac:dyDescent="0.25">
      <c r="D220" s="10" t="str">
        <f t="shared" si="3"/>
        <v/>
      </c>
    </row>
    <row r="221" spans="4:4" x14ac:dyDescent="0.25">
      <c r="D221" s="10" t="str">
        <f t="shared" si="3"/>
        <v/>
      </c>
    </row>
    <row r="222" spans="4:4" x14ac:dyDescent="0.25">
      <c r="D222" s="10" t="str">
        <f t="shared" si="3"/>
        <v/>
      </c>
    </row>
    <row r="223" spans="4:4" x14ac:dyDescent="0.25">
      <c r="D223" s="10" t="str">
        <f t="shared" si="3"/>
        <v/>
      </c>
    </row>
    <row r="224" spans="4:4" x14ac:dyDescent="0.25">
      <c r="D224" s="10" t="str">
        <f t="shared" si="3"/>
        <v/>
      </c>
    </row>
    <row r="225" spans="4:4" x14ac:dyDescent="0.25">
      <c r="D225" s="10" t="str">
        <f t="shared" si="3"/>
        <v/>
      </c>
    </row>
    <row r="226" spans="4:4" x14ac:dyDescent="0.25">
      <c r="D226" s="10" t="str">
        <f t="shared" si="3"/>
        <v/>
      </c>
    </row>
    <row r="227" spans="4:4" x14ac:dyDescent="0.25">
      <c r="D227" s="10" t="str">
        <f t="shared" si="3"/>
        <v/>
      </c>
    </row>
    <row r="228" spans="4:4" x14ac:dyDescent="0.25">
      <c r="D228" s="10" t="str">
        <f t="shared" si="3"/>
        <v/>
      </c>
    </row>
    <row r="229" spans="4:4" x14ac:dyDescent="0.25">
      <c r="D229" s="10" t="str">
        <f t="shared" si="3"/>
        <v/>
      </c>
    </row>
    <row r="230" spans="4:4" x14ac:dyDescent="0.25">
      <c r="D230" s="10" t="str">
        <f t="shared" si="3"/>
        <v/>
      </c>
    </row>
    <row r="231" spans="4:4" x14ac:dyDescent="0.25">
      <c r="D231" s="10" t="str">
        <f t="shared" si="3"/>
        <v/>
      </c>
    </row>
    <row r="232" spans="4:4" x14ac:dyDescent="0.25">
      <c r="D232" s="10" t="str">
        <f t="shared" si="3"/>
        <v/>
      </c>
    </row>
    <row r="233" spans="4:4" x14ac:dyDescent="0.25">
      <c r="D233" s="10" t="str">
        <f t="shared" si="3"/>
        <v/>
      </c>
    </row>
    <row r="234" spans="4:4" x14ac:dyDescent="0.25">
      <c r="D234" s="10" t="str">
        <f t="shared" si="3"/>
        <v/>
      </c>
    </row>
    <row r="235" spans="4:4" x14ac:dyDescent="0.25">
      <c r="D235" s="10" t="str">
        <f t="shared" si="3"/>
        <v/>
      </c>
    </row>
    <row r="236" spans="4:4" x14ac:dyDescent="0.25">
      <c r="D236" s="10" t="str">
        <f t="shared" si="3"/>
        <v/>
      </c>
    </row>
    <row r="237" spans="4:4" x14ac:dyDescent="0.25">
      <c r="D237" s="10" t="str">
        <f t="shared" si="3"/>
        <v/>
      </c>
    </row>
    <row r="238" spans="4:4" x14ac:dyDescent="0.25">
      <c r="D238" s="10" t="str">
        <f t="shared" si="3"/>
        <v/>
      </c>
    </row>
    <row r="239" spans="4:4" x14ac:dyDescent="0.25">
      <c r="D239" s="10" t="str">
        <f t="shared" si="3"/>
        <v/>
      </c>
    </row>
    <row r="240" spans="4:4" x14ac:dyDescent="0.25">
      <c r="D240" s="10" t="str">
        <f t="shared" si="3"/>
        <v/>
      </c>
    </row>
    <row r="241" spans="4:4" x14ac:dyDescent="0.25">
      <c r="D241" s="10" t="str">
        <f t="shared" si="3"/>
        <v/>
      </c>
    </row>
    <row r="242" spans="4:4" x14ac:dyDescent="0.25">
      <c r="D242" s="10" t="str">
        <f t="shared" si="3"/>
        <v/>
      </c>
    </row>
    <row r="243" spans="4:4" x14ac:dyDescent="0.25">
      <c r="D243" s="10" t="str">
        <f t="shared" si="3"/>
        <v/>
      </c>
    </row>
    <row r="244" spans="4:4" x14ac:dyDescent="0.25">
      <c r="D244" s="10" t="str">
        <f t="shared" si="3"/>
        <v/>
      </c>
    </row>
    <row r="245" spans="4:4" x14ac:dyDescent="0.25">
      <c r="D245" s="10" t="str">
        <f t="shared" si="3"/>
        <v/>
      </c>
    </row>
    <row r="246" spans="4:4" x14ac:dyDescent="0.25">
      <c r="D246" s="10" t="str">
        <f t="shared" si="3"/>
        <v/>
      </c>
    </row>
    <row r="247" spans="4:4" x14ac:dyDescent="0.25">
      <c r="D247" s="10" t="str">
        <f t="shared" si="3"/>
        <v/>
      </c>
    </row>
    <row r="248" spans="4:4" x14ac:dyDescent="0.25">
      <c r="D248" s="10" t="str">
        <f t="shared" si="3"/>
        <v/>
      </c>
    </row>
    <row r="249" spans="4:4" x14ac:dyDescent="0.25">
      <c r="D249" s="10" t="str">
        <f t="shared" si="3"/>
        <v/>
      </c>
    </row>
    <row r="250" spans="4:4" x14ac:dyDescent="0.25">
      <c r="D250" s="10" t="str">
        <f t="shared" si="3"/>
        <v/>
      </c>
    </row>
    <row r="251" spans="4:4" x14ac:dyDescent="0.25">
      <c r="D251" s="10" t="str">
        <f t="shared" si="3"/>
        <v/>
      </c>
    </row>
    <row r="252" spans="4:4" x14ac:dyDescent="0.25">
      <c r="D252" s="10" t="str">
        <f t="shared" si="3"/>
        <v/>
      </c>
    </row>
    <row r="253" spans="4:4" x14ac:dyDescent="0.25">
      <c r="D253" s="10" t="str">
        <f t="shared" si="3"/>
        <v/>
      </c>
    </row>
    <row r="254" spans="4:4" x14ac:dyDescent="0.25">
      <c r="D254" s="10" t="str">
        <f t="shared" si="3"/>
        <v/>
      </c>
    </row>
    <row r="255" spans="4:4" x14ac:dyDescent="0.25">
      <c r="D255" s="10" t="str">
        <f t="shared" si="3"/>
        <v/>
      </c>
    </row>
    <row r="256" spans="4:4" x14ac:dyDescent="0.25">
      <c r="D256" s="10" t="str">
        <f t="shared" si="3"/>
        <v/>
      </c>
    </row>
    <row r="257" spans="4:4" x14ac:dyDescent="0.25">
      <c r="D257" s="10" t="str">
        <f t="shared" si="3"/>
        <v/>
      </c>
    </row>
    <row r="258" spans="4:4" x14ac:dyDescent="0.25">
      <c r="D258" s="10" t="str">
        <f t="shared" si="3"/>
        <v/>
      </c>
    </row>
    <row r="259" spans="4:4" x14ac:dyDescent="0.25">
      <c r="D259" s="10" t="str">
        <f t="shared" si="3"/>
        <v/>
      </c>
    </row>
    <row r="260" spans="4:4" x14ac:dyDescent="0.25">
      <c r="D260" s="10" t="str">
        <f t="shared" si="3"/>
        <v/>
      </c>
    </row>
    <row r="261" spans="4:4" x14ac:dyDescent="0.25">
      <c r="D261" s="10" t="str">
        <f t="shared" si="3"/>
        <v/>
      </c>
    </row>
    <row r="262" spans="4:4" x14ac:dyDescent="0.25">
      <c r="D262" s="10" t="str">
        <f t="shared" si="3"/>
        <v/>
      </c>
    </row>
    <row r="263" spans="4:4" x14ac:dyDescent="0.25">
      <c r="D263" s="10" t="str">
        <f t="shared" si="3"/>
        <v/>
      </c>
    </row>
    <row r="264" spans="4:4" x14ac:dyDescent="0.25">
      <c r="D264" s="10" t="str">
        <f t="shared" si="3"/>
        <v/>
      </c>
    </row>
    <row r="265" spans="4:4" x14ac:dyDescent="0.25">
      <c r="D265" s="10" t="str">
        <f t="shared" si="3"/>
        <v/>
      </c>
    </row>
    <row r="266" spans="4:4" x14ac:dyDescent="0.25">
      <c r="D266" s="10" t="str">
        <f t="shared" si="3"/>
        <v/>
      </c>
    </row>
    <row r="267" spans="4:4" x14ac:dyDescent="0.25">
      <c r="D267" s="10" t="str">
        <f t="shared" si="3"/>
        <v/>
      </c>
    </row>
    <row r="268" spans="4:4" x14ac:dyDescent="0.25">
      <c r="D268" s="10" t="str">
        <f t="shared" si="3"/>
        <v/>
      </c>
    </row>
    <row r="269" spans="4:4" x14ac:dyDescent="0.25">
      <c r="D269" s="10" t="str">
        <f t="shared" ref="D269:D332" si="4">IF(B269="","",CONCATENATE(B269," ","-"," ",C269))</f>
        <v/>
      </c>
    </row>
    <row r="270" spans="4:4" x14ac:dyDescent="0.25">
      <c r="D270" s="10" t="str">
        <f t="shared" si="4"/>
        <v/>
      </c>
    </row>
    <row r="271" spans="4:4" x14ac:dyDescent="0.25">
      <c r="D271" s="10" t="str">
        <f t="shared" si="4"/>
        <v/>
      </c>
    </row>
    <row r="272" spans="4:4" x14ac:dyDescent="0.25">
      <c r="D272" s="10" t="str">
        <f t="shared" si="4"/>
        <v/>
      </c>
    </row>
    <row r="273" spans="4:4" x14ac:dyDescent="0.25">
      <c r="D273" s="10" t="str">
        <f t="shared" si="4"/>
        <v/>
      </c>
    </row>
    <row r="274" spans="4:4" x14ac:dyDescent="0.25">
      <c r="D274" s="10" t="str">
        <f t="shared" si="4"/>
        <v/>
      </c>
    </row>
    <row r="275" spans="4:4" x14ac:dyDescent="0.25">
      <c r="D275" s="10" t="str">
        <f t="shared" si="4"/>
        <v/>
      </c>
    </row>
    <row r="276" spans="4:4" x14ac:dyDescent="0.25">
      <c r="D276" s="10" t="str">
        <f t="shared" si="4"/>
        <v/>
      </c>
    </row>
    <row r="277" spans="4:4" x14ac:dyDescent="0.25">
      <c r="D277" s="10" t="str">
        <f t="shared" si="4"/>
        <v/>
      </c>
    </row>
    <row r="278" spans="4:4" x14ac:dyDescent="0.25">
      <c r="D278" s="10" t="str">
        <f t="shared" si="4"/>
        <v/>
      </c>
    </row>
    <row r="279" spans="4:4" x14ac:dyDescent="0.25">
      <c r="D279" s="10" t="str">
        <f t="shared" si="4"/>
        <v/>
      </c>
    </row>
    <row r="280" spans="4:4" x14ac:dyDescent="0.25">
      <c r="D280" s="10" t="str">
        <f t="shared" si="4"/>
        <v/>
      </c>
    </row>
    <row r="281" spans="4:4" x14ac:dyDescent="0.25">
      <c r="D281" s="10" t="str">
        <f t="shared" si="4"/>
        <v/>
      </c>
    </row>
    <row r="282" spans="4:4" x14ac:dyDescent="0.25">
      <c r="D282" s="10" t="str">
        <f t="shared" si="4"/>
        <v/>
      </c>
    </row>
    <row r="283" spans="4:4" x14ac:dyDescent="0.25">
      <c r="D283" s="10" t="str">
        <f t="shared" si="4"/>
        <v/>
      </c>
    </row>
    <row r="284" spans="4:4" x14ac:dyDescent="0.25">
      <c r="D284" s="10" t="str">
        <f t="shared" si="4"/>
        <v/>
      </c>
    </row>
    <row r="285" spans="4:4" x14ac:dyDescent="0.25">
      <c r="D285" s="10" t="str">
        <f t="shared" si="4"/>
        <v/>
      </c>
    </row>
    <row r="286" spans="4:4" x14ac:dyDescent="0.25">
      <c r="D286" s="10" t="str">
        <f t="shared" si="4"/>
        <v/>
      </c>
    </row>
    <row r="287" spans="4:4" x14ac:dyDescent="0.25">
      <c r="D287" s="10" t="str">
        <f t="shared" si="4"/>
        <v/>
      </c>
    </row>
    <row r="288" spans="4:4" x14ac:dyDescent="0.25">
      <c r="D288" s="10" t="str">
        <f t="shared" si="4"/>
        <v/>
      </c>
    </row>
    <row r="289" spans="4:4" x14ac:dyDescent="0.25">
      <c r="D289" s="10" t="str">
        <f t="shared" si="4"/>
        <v/>
      </c>
    </row>
    <row r="290" spans="4:4" x14ac:dyDescent="0.25">
      <c r="D290" s="10" t="str">
        <f t="shared" si="4"/>
        <v/>
      </c>
    </row>
    <row r="291" spans="4:4" x14ac:dyDescent="0.25">
      <c r="D291" s="10" t="str">
        <f t="shared" si="4"/>
        <v/>
      </c>
    </row>
    <row r="292" spans="4:4" x14ac:dyDescent="0.25">
      <c r="D292" s="10" t="str">
        <f t="shared" si="4"/>
        <v/>
      </c>
    </row>
    <row r="293" spans="4:4" x14ac:dyDescent="0.25">
      <c r="D293" s="10" t="str">
        <f t="shared" si="4"/>
        <v/>
      </c>
    </row>
    <row r="294" spans="4:4" x14ac:dyDescent="0.25">
      <c r="D294" s="10" t="str">
        <f t="shared" si="4"/>
        <v/>
      </c>
    </row>
    <row r="295" spans="4:4" x14ac:dyDescent="0.25">
      <c r="D295" s="10" t="str">
        <f t="shared" si="4"/>
        <v/>
      </c>
    </row>
    <row r="296" spans="4:4" x14ac:dyDescent="0.25">
      <c r="D296" s="10" t="str">
        <f t="shared" si="4"/>
        <v/>
      </c>
    </row>
    <row r="297" spans="4:4" x14ac:dyDescent="0.25">
      <c r="D297" s="10" t="str">
        <f t="shared" si="4"/>
        <v/>
      </c>
    </row>
    <row r="298" spans="4:4" x14ac:dyDescent="0.25">
      <c r="D298" s="10" t="str">
        <f t="shared" si="4"/>
        <v/>
      </c>
    </row>
    <row r="299" spans="4:4" x14ac:dyDescent="0.25">
      <c r="D299" s="10" t="str">
        <f t="shared" si="4"/>
        <v/>
      </c>
    </row>
    <row r="300" spans="4:4" x14ac:dyDescent="0.25">
      <c r="D300" s="10" t="str">
        <f t="shared" si="4"/>
        <v/>
      </c>
    </row>
    <row r="301" spans="4:4" x14ac:dyDescent="0.25">
      <c r="D301" s="10" t="str">
        <f t="shared" si="4"/>
        <v/>
      </c>
    </row>
    <row r="302" spans="4:4" x14ac:dyDescent="0.25">
      <c r="D302" s="10" t="str">
        <f t="shared" si="4"/>
        <v/>
      </c>
    </row>
    <row r="303" spans="4:4" x14ac:dyDescent="0.25">
      <c r="D303" s="10" t="str">
        <f t="shared" si="4"/>
        <v/>
      </c>
    </row>
    <row r="304" spans="4:4" x14ac:dyDescent="0.25">
      <c r="D304" s="10" t="str">
        <f t="shared" si="4"/>
        <v/>
      </c>
    </row>
    <row r="305" spans="4:4" x14ac:dyDescent="0.25">
      <c r="D305" s="10" t="str">
        <f t="shared" si="4"/>
        <v/>
      </c>
    </row>
    <row r="306" spans="4:4" x14ac:dyDescent="0.25">
      <c r="D306" s="10" t="str">
        <f t="shared" si="4"/>
        <v/>
      </c>
    </row>
    <row r="307" spans="4:4" x14ac:dyDescent="0.25">
      <c r="D307" s="10" t="str">
        <f t="shared" si="4"/>
        <v/>
      </c>
    </row>
    <row r="308" spans="4:4" x14ac:dyDescent="0.25">
      <c r="D308" s="10" t="str">
        <f t="shared" si="4"/>
        <v/>
      </c>
    </row>
    <row r="309" spans="4:4" x14ac:dyDescent="0.25">
      <c r="D309" s="10" t="str">
        <f t="shared" si="4"/>
        <v/>
      </c>
    </row>
    <row r="310" spans="4:4" x14ac:dyDescent="0.25">
      <c r="D310" s="10" t="str">
        <f t="shared" si="4"/>
        <v/>
      </c>
    </row>
    <row r="311" spans="4:4" x14ac:dyDescent="0.25">
      <c r="D311" s="10" t="str">
        <f t="shared" si="4"/>
        <v/>
      </c>
    </row>
    <row r="312" spans="4:4" x14ac:dyDescent="0.25">
      <c r="D312" s="10" t="str">
        <f t="shared" si="4"/>
        <v/>
      </c>
    </row>
    <row r="313" spans="4:4" x14ac:dyDescent="0.25">
      <c r="D313" s="10" t="str">
        <f t="shared" si="4"/>
        <v/>
      </c>
    </row>
    <row r="314" spans="4:4" x14ac:dyDescent="0.25">
      <c r="D314" s="10" t="str">
        <f t="shared" si="4"/>
        <v/>
      </c>
    </row>
    <row r="315" spans="4:4" x14ac:dyDescent="0.25">
      <c r="D315" s="10" t="str">
        <f t="shared" si="4"/>
        <v/>
      </c>
    </row>
    <row r="316" spans="4:4" x14ac:dyDescent="0.25">
      <c r="D316" s="10" t="str">
        <f t="shared" si="4"/>
        <v/>
      </c>
    </row>
    <row r="317" spans="4:4" x14ac:dyDescent="0.25">
      <c r="D317" s="10" t="str">
        <f t="shared" si="4"/>
        <v/>
      </c>
    </row>
    <row r="318" spans="4:4" x14ac:dyDescent="0.25">
      <c r="D318" s="10" t="str">
        <f t="shared" si="4"/>
        <v/>
      </c>
    </row>
    <row r="319" spans="4:4" x14ac:dyDescent="0.25">
      <c r="D319" s="10" t="str">
        <f t="shared" si="4"/>
        <v/>
      </c>
    </row>
    <row r="320" spans="4:4" x14ac:dyDescent="0.25">
      <c r="D320" s="10" t="str">
        <f t="shared" si="4"/>
        <v/>
      </c>
    </row>
    <row r="321" spans="4:4" x14ac:dyDescent="0.25">
      <c r="D321" s="10" t="str">
        <f t="shared" si="4"/>
        <v/>
      </c>
    </row>
    <row r="322" spans="4:4" x14ac:dyDescent="0.25">
      <c r="D322" s="10" t="str">
        <f t="shared" si="4"/>
        <v/>
      </c>
    </row>
    <row r="323" spans="4:4" x14ac:dyDescent="0.25">
      <c r="D323" s="10" t="str">
        <f t="shared" si="4"/>
        <v/>
      </c>
    </row>
    <row r="324" spans="4:4" x14ac:dyDescent="0.25">
      <c r="D324" s="10" t="str">
        <f t="shared" si="4"/>
        <v/>
      </c>
    </row>
    <row r="325" spans="4:4" x14ac:dyDescent="0.25">
      <c r="D325" s="10" t="str">
        <f t="shared" si="4"/>
        <v/>
      </c>
    </row>
    <row r="326" spans="4:4" x14ac:dyDescent="0.25">
      <c r="D326" s="10" t="str">
        <f t="shared" si="4"/>
        <v/>
      </c>
    </row>
    <row r="327" spans="4:4" x14ac:dyDescent="0.25">
      <c r="D327" s="10" t="str">
        <f t="shared" si="4"/>
        <v/>
      </c>
    </row>
    <row r="328" spans="4:4" x14ac:dyDescent="0.25">
      <c r="D328" s="10" t="str">
        <f t="shared" si="4"/>
        <v/>
      </c>
    </row>
    <row r="329" spans="4:4" x14ac:dyDescent="0.25">
      <c r="D329" s="10" t="str">
        <f t="shared" si="4"/>
        <v/>
      </c>
    </row>
    <row r="330" spans="4:4" x14ac:dyDescent="0.25">
      <c r="D330" s="10" t="str">
        <f t="shared" si="4"/>
        <v/>
      </c>
    </row>
    <row r="331" spans="4:4" x14ac:dyDescent="0.25">
      <c r="D331" s="10" t="str">
        <f t="shared" si="4"/>
        <v/>
      </c>
    </row>
    <row r="332" spans="4:4" x14ac:dyDescent="0.25">
      <c r="D332" s="10" t="str">
        <f t="shared" si="4"/>
        <v/>
      </c>
    </row>
    <row r="333" spans="4:4" x14ac:dyDescent="0.25">
      <c r="D333" s="10" t="str">
        <f t="shared" ref="D333:D396" si="5">IF(B333="","",CONCATENATE(B333," ","-"," ",C333))</f>
        <v/>
      </c>
    </row>
    <row r="334" spans="4:4" x14ac:dyDescent="0.25">
      <c r="D334" s="10" t="str">
        <f t="shared" si="5"/>
        <v/>
      </c>
    </row>
    <row r="335" spans="4:4" x14ac:dyDescent="0.25">
      <c r="D335" s="10" t="str">
        <f t="shared" si="5"/>
        <v/>
      </c>
    </row>
    <row r="336" spans="4:4" x14ac:dyDescent="0.25">
      <c r="D336" s="10" t="str">
        <f t="shared" si="5"/>
        <v/>
      </c>
    </row>
    <row r="337" spans="4:4" x14ac:dyDescent="0.25">
      <c r="D337" s="10" t="str">
        <f t="shared" si="5"/>
        <v/>
      </c>
    </row>
    <row r="338" spans="4:4" x14ac:dyDescent="0.25">
      <c r="D338" s="10" t="str">
        <f t="shared" si="5"/>
        <v/>
      </c>
    </row>
    <row r="339" spans="4:4" x14ac:dyDescent="0.25">
      <c r="D339" s="10" t="str">
        <f t="shared" si="5"/>
        <v/>
      </c>
    </row>
    <row r="340" spans="4:4" x14ac:dyDescent="0.25">
      <c r="D340" s="10" t="str">
        <f t="shared" si="5"/>
        <v/>
      </c>
    </row>
    <row r="341" spans="4:4" x14ac:dyDescent="0.25">
      <c r="D341" s="10" t="str">
        <f t="shared" si="5"/>
        <v/>
      </c>
    </row>
    <row r="342" spans="4:4" x14ac:dyDescent="0.25">
      <c r="D342" s="10" t="str">
        <f t="shared" si="5"/>
        <v/>
      </c>
    </row>
    <row r="343" spans="4:4" x14ac:dyDescent="0.25">
      <c r="D343" s="10" t="str">
        <f t="shared" si="5"/>
        <v/>
      </c>
    </row>
    <row r="344" spans="4:4" x14ac:dyDescent="0.25">
      <c r="D344" s="10" t="str">
        <f t="shared" si="5"/>
        <v/>
      </c>
    </row>
    <row r="345" spans="4:4" x14ac:dyDescent="0.25">
      <c r="D345" s="10" t="str">
        <f t="shared" si="5"/>
        <v/>
      </c>
    </row>
    <row r="346" spans="4:4" x14ac:dyDescent="0.25">
      <c r="D346" s="10" t="str">
        <f t="shared" si="5"/>
        <v/>
      </c>
    </row>
    <row r="347" spans="4:4" x14ac:dyDescent="0.25">
      <c r="D347" s="10" t="str">
        <f t="shared" si="5"/>
        <v/>
      </c>
    </row>
    <row r="348" spans="4:4" x14ac:dyDescent="0.25">
      <c r="D348" s="10" t="str">
        <f t="shared" si="5"/>
        <v/>
      </c>
    </row>
    <row r="349" spans="4:4" x14ac:dyDescent="0.25">
      <c r="D349" s="10" t="str">
        <f t="shared" si="5"/>
        <v/>
      </c>
    </row>
    <row r="350" spans="4:4" x14ac:dyDescent="0.25">
      <c r="D350" s="10" t="str">
        <f t="shared" si="5"/>
        <v/>
      </c>
    </row>
    <row r="351" spans="4:4" x14ac:dyDescent="0.25">
      <c r="D351" s="10" t="str">
        <f t="shared" si="5"/>
        <v/>
      </c>
    </row>
    <row r="352" spans="4:4" x14ac:dyDescent="0.25">
      <c r="D352" s="10" t="str">
        <f t="shared" si="5"/>
        <v/>
      </c>
    </row>
    <row r="353" spans="4:4" x14ac:dyDescent="0.25">
      <c r="D353" s="10" t="str">
        <f t="shared" si="5"/>
        <v/>
      </c>
    </row>
    <row r="354" spans="4:4" x14ac:dyDescent="0.25">
      <c r="D354" s="10" t="str">
        <f t="shared" si="5"/>
        <v/>
      </c>
    </row>
    <row r="355" spans="4:4" x14ac:dyDescent="0.25">
      <c r="D355" s="10" t="str">
        <f t="shared" si="5"/>
        <v/>
      </c>
    </row>
    <row r="356" spans="4:4" x14ac:dyDescent="0.25">
      <c r="D356" s="10" t="str">
        <f t="shared" si="5"/>
        <v/>
      </c>
    </row>
    <row r="357" spans="4:4" x14ac:dyDescent="0.25">
      <c r="D357" s="10" t="str">
        <f t="shared" si="5"/>
        <v/>
      </c>
    </row>
    <row r="358" spans="4:4" x14ac:dyDescent="0.25">
      <c r="D358" s="10" t="str">
        <f t="shared" si="5"/>
        <v/>
      </c>
    </row>
    <row r="359" spans="4:4" x14ac:dyDescent="0.25">
      <c r="D359" s="10" t="str">
        <f t="shared" si="5"/>
        <v/>
      </c>
    </row>
    <row r="360" spans="4:4" x14ac:dyDescent="0.25">
      <c r="D360" s="10" t="str">
        <f t="shared" si="5"/>
        <v/>
      </c>
    </row>
    <row r="361" spans="4:4" x14ac:dyDescent="0.25">
      <c r="D361" s="10" t="str">
        <f t="shared" si="5"/>
        <v/>
      </c>
    </row>
    <row r="362" spans="4:4" x14ac:dyDescent="0.25">
      <c r="D362" s="10" t="str">
        <f t="shared" si="5"/>
        <v/>
      </c>
    </row>
    <row r="363" spans="4:4" x14ac:dyDescent="0.25">
      <c r="D363" s="10" t="str">
        <f t="shared" si="5"/>
        <v/>
      </c>
    </row>
    <row r="364" spans="4:4" x14ac:dyDescent="0.25">
      <c r="D364" s="10" t="str">
        <f t="shared" si="5"/>
        <v/>
      </c>
    </row>
    <row r="365" spans="4:4" x14ac:dyDescent="0.25">
      <c r="D365" s="10" t="str">
        <f t="shared" si="5"/>
        <v/>
      </c>
    </row>
    <row r="366" spans="4:4" x14ac:dyDescent="0.25">
      <c r="D366" s="10" t="str">
        <f t="shared" si="5"/>
        <v/>
      </c>
    </row>
    <row r="367" spans="4:4" x14ac:dyDescent="0.25">
      <c r="D367" s="10" t="str">
        <f t="shared" si="5"/>
        <v/>
      </c>
    </row>
    <row r="368" spans="4:4" x14ac:dyDescent="0.25">
      <c r="D368" s="10" t="str">
        <f t="shared" si="5"/>
        <v/>
      </c>
    </row>
    <row r="369" spans="4:4" x14ac:dyDescent="0.25">
      <c r="D369" s="10" t="str">
        <f t="shared" si="5"/>
        <v/>
      </c>
    </row>
    <row r="370" spans="4:4" x14ac:dyDescent="0.25">
      <c r="D370" s="10" t="str">
        <f t="shared" si="5"/>
        <v/>
      </c>
    </row>
    <row r="371" spans="4:4" x14ac:dyDescent="0.25">
      <c r="D371" s="10" t="str">
        <f t="shared" si="5"/>
        <v/>
      </c>
    </row>
    <row r="372" spans="4:4" x14ac:dyDescent="0.25">
      <c r="D372" s="10" t="str">
        <f t="shared" si="5"/>
        <v/>
      </c>
    </row>
    <row r="373" spans="4:4" x14ac:dyDescent="0.25">
      <c r="D373" s="10" t="str">
        <f t="shared" si="5"/>
        <v/>
      </c>
    </row>
    <row r="374" spans="4:4" x14ac:dyDescent="0.25">
      <c r="D374" s="10" t="str">
        <f t="shared" si="5"/>
        <v/>
      </c>
    </row>
    <row r="375" spans="4:4" x14ac:dyDescent="0.25">
      <c r="D375" s="10" t="str">
        <f t="shared" si="5"/>
        <v/>
      </c>
    </row>
    <row r="376" spans="4:4" x14ac:dyDescent="0.25">
      <c r="D376" s="10" t="str">
        <f t="shared" si="5"/>
        <v/>
      </c>
    </row>
    <row r="377" spans="4:4" x14ac:dyDescent="0.25">
      <c r="D377" s="10" t="str">
        <f t="shared" si="5"/>
        <v/>
      </c>
    </row>
    <row r="378" spans="4:4" x14ac:dyDescent="0.25">
      <c r="D378" s="10" t="str">
        <f t="shared" si="5"/>
        <v/>
      </c>
    </row>
    <row r="379" spans="4:4" x14ac:dyDescent="0.25">
      <c r="D379" s="10" t="str">
        <f t="shared" si="5"/>
        <v/>
      </c>
    </row>
    <row r="380" spans="4:4" x14ac:dyDescent="0.25">
      <c r="D380" s="10" t="str">
        <f t="shared" si="5"/>
        <v/>
      </c>
    </row>
    <row r="381" spans="4:4" x14ac:dyDescent="0.25">
      <c r="D381" s="10" t="str">
        <f t="shared" si="5"/>
        <v/>
      </c>
    </row>
    <row r="382" spans="4:4" x14ac:dyDescent="0.25">
      <c r="D382" s="10" t="str">
        <f t="shared" si="5"/>
        <v/>
      </c>
    </row>
    <row r="383" spans="4:4" x14ac:dyDescent="0.25">
      <c r="D383" s="10" t="str">
        <f t="shared" si="5"/>
        <v/>
      </c>
    </row>
    <row r="384" spans="4:4" x14ac:dyDescent="0.25">
      <c r="D384" s="10" t="str">
        <f t="shared" si="5"/>
        <v/>
      </c>
    </row>
    <row r="385" spans="4:4" x14ac:dyDescent="0.25">
      <c r="D385" s="10" t="str">
        <f t="shared" si="5"/>
        <v/>
      </c>
    </row>
    <row r="386" spans="4:4" x14ac:dyDescent="0.25">
      <c r="D386" s="10" t="str">
        <f t="shared" si="5"/>
        <v/>
      </c>
    </row>
    <row r="387" spans="4:4" x14ac:dyDescent="0.25">
      <c r="D387" s="10" t="str">
        <f t="shared" si="5"/>
        <v/>
      </c>
    </row>
    <row r="388" spans="4:4" x14ac:dyDescent="0.25">
      <c r="D388" s="10" t="str">
        <f t="shared" si="5"/>
        <v/>
      </c>
    </row>
    <row r="389" spans="4:4" x14ac:dyDescent="0.25">
      <c r="D389" s="10" t="str">
        <f t="shared" si="5"/>
        <v/>
      </c>
    </row>
    <row r="390" spans="4:4" x14ac:dyDescent="0.25">
      <c r="D390" s="10" t="str">
        <f t="shared" si="5"/>
        <v/>
      </c>
    </row>
    <row r="391" spans="4:4" x14ac:dyDescent="0.25">
      <c r="D391" s="10" t="str">
        <f t="shared" si="5"/>
        <v/>
      </c>
    </row>
    <row r="392" spans="4:4" x14ac:dyDescent="0.25">
      <c r="D392" s="10" t="str">
        <f t="shared" si="5"/>
        <v/>
      </c>
    </row>
    <row r="393" spans="4:4" x14ac:dyDescent="0.25">
      <c r="D393" s="10" t="str">
        <f t="shared" si="5"/>
        <v/>
      </c>
    </row>
    <row r="394" spans="4:4" x14ac:dyDescent="0.25">
      <c r="D394" s="10" t="str">
        <f t="shared" si="5"/>
        <v/>
      </c>
    </row>
    <row r="395" spans="4:4" x14ac:dyDescent="0.25">
      <c r="D395" s="10" t="str">
        <f t="shared" si="5"/>
        <v/>
      </c>
    </row>
    <row r="396" spans="4:4" x14ac:dyDescent="0.25">
      <c r="D396" s="10" t="str">
        <f t="shared" si="5"/>
        <v/>
      </c>
    </row>
    <row r="397" spans="4:4" x14ac:dyDescent="0.25">
      <c r="D397" s="10" t="str">
        <f t="shared" ref="D397:D460" si="6">IF(B397="","",CONCATENATE(B397," ","-"," ",C397))</f>
        <v/>
      </c>
    </row>
    <row r="398" spans="4:4" x14ac:dyDescent="0.25">
      <c r="D398" s="10" t="str">
        <f t="shared" si="6"/>
        <v/>
      </c>
    </row>
    <row r="399" spans="4:4" x14ac:dyDescent="0.25">
      <c r="D399" s="10" t="str">
        <f t="shared" si="6"/>
        <v/>
      </c>
    </row>
    <row r="400" spans="4:4" x14ac:dyDescent="0.25">
      <c r="D400" s="10" t="str">
        <f t="shared" si="6"/>
        <v/>
      </c>
    </row>
    <row r="401" spans="4:4" x14ac:dyDescent="0.25">
      <c r="D401" s="10" t="str">
        <f t="shared" si="6"/>
        <v/>
      </c>
    </row>
    <row r="402" spans="4:4" x14ac:dyDescent="0.25">
      <c r="D402" s="10" t="str">
        <f t="shared" si="6"/>
        <v/>
      </c>
    </row>
    <row r="403" spans="4:4" x14ac:dyDescent="0.25">
      <c r="D403" s="10" t="str">
        <f t="shared" si="6"/>
        <v/>
      </c>
    </row>
    <row r="404" spans="4:4" x14ac:dyDescent="0.25">
      <c r="D404" s="10" t="str">
        <f t="shared" si="6"/>
        <v/>
      </c>
    </row>
    <row r="405" spans="4:4" x14ac:dyDescent="0.25">
      <c r="D405" s="10" t="str">
        <f t="shared" si="6"/>
        <v/>
      </c>
    </row>
    <row r="406" spans="4:4" x14ac:dyDescent="0.25">
      <c r="D406" s="10" t="str">
        <f t="shared" si="6"/>
        <v/>
      </c>
    </row>
    <row r="407" spans="4:4" x14ac:dyDescent="0.25">
      <c r="D407" s="10" t="str">
        <f t="shared" si="6"/>
        <v/>
      </c>
    </row>
    <row r="408" spans="4:4" x14ac:dyDescent="0.25">
      <c r="D408" s="10" t="str">
        <f t="shared" si="6"/>
        <v/>
      </c>
    </row>
    <row r="409" spans="4:4" x14ac:dyDescent="0.25">
      <c r="D409" s="10" t="str">
        <f t="shared" si="6"/>
        <v/>
      </c>
    </row>
    <row r="410" spans="4:4" x14ac:dyDescent="0.25">
      <c r="D410" s="10" t="str">
        <f t="shared" si="6"/>
        <v/>
      </c>
    </row>
    <row r="411" spans="4:4" x14ac:dyDescent="0.25">
      <c r="D411" s="10" t="str">
        <f t="shared" si="6"/>
        <v/>
      </c>
    </row>
    <row r="412" spans="4:4" x14ac:dyDescent="0.25">
      <c r="D412" s="10" t="str">
        <f t="shared" si="6"/>
        <v/>
      </c>
    </row>
    <row r="413" spans="4:4" x14ac:dyDescent="0.25">
      <c r="D413" s="10" t="str">
        <f t="shared" si="6"/>
        <v/>
      </c>
    </row>
    <row r="414" spans="4:4" x14ac:dyDescent="0.25">
      <c r="D414" s="10" t="str">
        <f t="shared" si="6"/>
        <v/>
      </c>
    </row>
    <row r="415" spans="4:4" x14ac:dyDescent="0.25">
      <c r="D415" s="10" t="str">
        <f t="shared" si="6"/>
        <v/>
      </c>
    </row>
    <row r="416" spans="4:4" x14ac:dyDescent="0.25">
      <c r="D416" s="10" t="str">
        <f t="shared" si="6"/>
        <v/>
      </c>
    </row>
    <row r="417" spans="4:4" x14ac:dyDescent="0.25">
      <c r="D417" s="10" t="str">
        <f t="shared" si="6"/>
        <v/>
      </c>
    </row>
    <row r="418" spans="4:4" x14ac:dyDescent="0.25">
      <c r="D418" s="10" t="str">
        <f t="shared" si="6"/>
        <v/>
      </c>
    </row>
    <row r="419" spans="4:4" x14ac:dyDescent="0.25">
      <c r="D419" s="10" t="str">
        <f t="shared" si="6"/>
        <v/>
      </c>
    </row>
    <row r="420" spans="4:4" x14ac:dyDescent="0.25">
      <c r="D420" s="10" t="str">
        <f t="shared" si="6"/>
        <v/>
      </c>
    </row>
    <row r="421" spans="4:4" x14ac:dyDescent="0.25">
      <c r="D421" s="10" t="str">
        <f t="shared" si="6"/>
        <v/>
      </c>
    </row>
    <row r="422" spans="4:4" x14ac:dyDescent="0.25">
      <c r="D422" s="10" t="str">
        <f t="shared" si="6"/>
        <v/>
      </c>
    </row>
    <row r="423" spans="4:4" x14ac:dyDescent="0.25">
      <c r="D423" s="10" t="str">
        <f t="shared" si="6"/>
        <v/>
      </c>
    </row>
    <row r="424" spans="4:4" x14ac:dyDescent="0.25">
      <c r="D424" s="10" t="str">
        <f t="shared" si="6"/>
        <v/>
      </c>
    </row>
    <row r="425" spans="4:4" x14ac:dyDescent="0.25">
      <c r="D425" s="10" t="str">
        <f t="shared" si="6"/>
        <v/>
      </c>
    </row>
    <row r="426" spans="4:4" x14ac:dyDescent="0.25">
      <c r="D426" s="10" t="str">
        <f t="shared" si="6"/>
        <v/>
      </c>
    </row>
    <row r="427" spans="4:4" x14ac:dyDescent="0.25">
      <c r="D427" s="10" t="str">
        <f t="shared" si="6"/>
        <v/>
      </c>
    </row>
    <row r="428" spans="4:4" x14ac:dyDescent="0.25">
      <c r="D428" s="10" t="str">
        <f t="shared" si="6"/>
        <v/>
      </c>
    </row>
    <row r="429" spans="4:4" x14ac:dyDescent="0.25">
      <c r="D429" s="10" t="str">
        <f t="shared" si="6"/>
        <v/>
      </c>
    </row>
    <row r="430" spans="4:4" x14ac:dyDescent="0.25">
      <c r="D430" s="10" t="str">
        <f t="shared" si="6"/>
        <v/>
      </c>
    </row>
    <row r="431" spans="4:4" x14ac:dyDescent="0.25">
      <c r="D431" s="10" t="str">
        <f t="shared" si="6"/>
        <v/>
      </c>
    </row>
    <row r="432" spans="4:4" x14ac:dyDescent="0.25">
      <c r="D432" s="10" t="str">
        <f t="shared" si="6"/>
        <v/>
      </c>
    </row>
    <row r="433" spans="4:4" x14ac:dyDescent="0.25">
      <c r="D433" s="10" t="str">
        <f t="shared" si="6"/>
        <v/>
      </c>
    </row>
    <row r="434" spans="4:4" x14ac:dyDescent="0.25">
      <c r="D434" s="10" t="str">
        <f t="shared" si="6"/>
        <v/>
      </c>
    </row>
    <row r="435" spans="4:4" x14ac:dyDescent="0.25">
      <c r="D435" s="10" t="str">
        <f t="shared" si="6"/>
        <v/>
      </c>
    </row>
    <row r="436" spans="4:4" x14ac:dyDescent="0.25">
      <c r="D436" s="10" t="str">
        <f t="shared" si="6"/>
        <v/>
      </c>
    </row>
    <row r="437" spans="4:4" x14ac:dyDescent="0.25">
      <c r="D437" s="10" t="str">
        <f t="shared" si="6"/>
        <v/>
      </c>
    </row>
    <row r="438" spans="4:4" x14ac:dyDescent="0.25">
      <c r="D438" s="10" t="str">
        <f t="shared" si="6"/>
        <v/>
      </c>
    </row>
    <row r="439" spans="4:4" x14ac:dyDescent="0.25">
      <c r="D439" s="10" t="str">
        <f t="shared" si="6"/>
        <v/>
      </c>
    </row>
    <row r="440" spans="4:4" x14ac:dyDescent="0.25">
      <c r="D440" s="10" t="str">
        <f t="shared" si="6"/>
        <v/>
      </c>
    </row>
    <row r="441" spans="4:4" x14ac:dyDescent="0.25">
      <c r="D441" s="10" t="str">
        <f t="shared" si="6"/>
        <v/>
      </c>
    </row>
    <row r="442" spans="4:4" x14ac:dyDescent="0.25">
      <c r="D442" s="10" t="str">
        <f t="shared" si="6"/>
        <v/>
      </c>
    </row>
    <row r="443" spans="4:4" x14ac:dyDescent="0.25">
      <c r="D443" s="10" t="str">
        <f t="shared" si="6"/>
        <v/>
      </c>
    </row>
    <row r="444" spans="4:4" x14ac:dyDescent="0.25">
      <c r="D444" s="10" t="str">
        <f t="shared" si="6"/>
        <v/>
      </c>
    </row>
    <row r="445" spans="4:4" x14ac:dyDescent="0.25">
      <c r="D445" s="10" t="str">
        <f t="shared" si="6"/>
        <v/>
      </c>
    </row>
    <row r="446" spans="4:4" x14ac:dyDescent="0.25">
      <c r="D446" s="10" t="str">
        <f t="shared" si="6"/>
        <v/>
      </c>
    </row>
    <row r="447" spans="4:4" x14ac:dyDescent="0.25">
      <c r="D447" s="10" t="str">
        <f t="shared" si="6"/>
        <v/>
      </c>
    </row>
    <row r="448" spans="4:4" x14ac:dyDescent="0.25">
      <c r="D448" s="10" t="str">
        <f t="shared" si="6"/>
        <v/>
      </c>
    </row>
    <row r="449" spans="4:4" x14ac:dyDescent="0.25">
      <c r="D449" s="10" t="str">
        <f t="shared" si="6"/>
        <v/>
      </c>
    </row>
    <row r="450" spans="4:4" x14ac:dyDescent="0.25">
      <c r="D450" s="10" t="str">
        <f t="shared" si="6"/>
        <v/>
      </c>
    </row>
    <row r="451" spans="4:4" x14ac:dyDescent="0.25">
      <c r="D451" s="10" t="str">
        <f t="shared" si="6"/>
        <v/>
      </c>
    </row>
    <row r="452" spans="4:4" x14ac:dyDescent="0.25">
      <c r="D452" s="10" t="str">
        <f t="shared" si="6"/>
        <v/>
      </c>
    </row>
    <row r="453" spans="4:4" x14ac:dyDescent="0.25">
      <c r="D453" s="10" t="str">
        <f t="shared" si="6"/>
        <v/>
      </c>
    </row>
    <row r="454" spans="4:4" x14ac:dyDescent="0.25">
      <c r="D454" s="10" t="str">
        <f t="shared" si="6"/>
        <v/>
      </c>
    </row>
    <row r="455" spans="4:4" x14ac:dyDescent="0.25">
      <c r="D455" s="10" t="str">
        <f t="shared" si="6"/>
        <v/>
      </c>
    </row>
    <row r="456" spans="4:4" x14ac:dyDescent="0.25">
      <c r="D456" s="10" t="str">
        <f t="shared" si="6"/>
        <v/>
      </c>
    </row>
    <row r="457" spans="4:4" x14ac:dyDescent="0.25">
      <c r="D457" s="10" t="str">
        <f t="shared" si="6"/>
        <v/>
      </c>
    </row>
    <row r="458" spans="4:4" x14ac:dyDescent="0.25">
      <c r="D458" s="10" t="str">
        <f t="shared" si="6"/>
        <v/>
      </c>
    </row>
    <row r="459" spans="4:4" x14ac:dyDescent="0.25">
      <c r="D459" s="10" t="str">
        <f t="shared" si="6"/>
        <v/>
      </c>
    </row>
    <row r="460" spans="4:4" x14ac:dyDescent="0.25">
      <c r="D460" s="10" t="str">
        <f t="shared" si="6"/>
        <v/>
      </c>
    </row>
    <row r="461" spans="4:4" x14ac:dyDescent="0.25">
      <c r="D461" s="10" t="str">
        <f t="shared" ref="D461:D516" si="7">IF(B461="","",CONCATENATE(B461," ","-"," ",C461))</f>
        <v/>
      </c>
    </row>
    <row r="462" spans="4:4" x14ac:dyDescent="0.25">
      <c r="D462" s="10" t="str">
        <f t="shared" si="7"/>
        <v/>
      </c>
    </row>
    <row r="463" spans="4:4" x14ac:dyDescent="0.25">
      <c r="D463" s="10" t="str">
        <f t="shared" si="7"/>
        <v/>
      </c>
    </row>
    <row r="464" spans="4:4" x14ac:dyDescent="0.25">
      <c r="D464" s="10" t="str">
        <f t="shared" si="7"/>
        <v/>
      </c>
    </row>
    <row r="465" spans="4:4" x14ac:dyDescent="0.25">
      <c r="D465" s="10" t="str">
        <f t="shared" si="7"/>
        <v/>
      </c>
    </row>
    <row r="466" spans="4:4" x14ac:dyDescent="0.25">
      <c r="D466" s="10" t="str">
        <f t="shared" si="7"/>
        <v/>
      </c>
    </row>
    <row r="467" spans="4:4" x14ac:dyDescent="0.25">
      <c r="D467" s="10" t="str">
        <f t="shared" si="7"/>
        <v/>
      </c>
    </row>
    <row r="468" spans="4:4" x14ac:dyDescent="0.25">
      <c r="D468" s="10" t="str">
        <f t="shared" si="7"/>
        <v/>
      </c>
    </row>
    <row r="469" spans="4:4" x14ac:dyDescent="0.25">
      <c r="D469" s="10" t="str">
        <f t="shared" si="7"/>
        <v/>
      </c>
    </row>
    <row r="470" spans="4:4" x14ac:dyDescent="0.25">
      <c r="D470" s="10" t="str">
        <f t="shared" si="7"/>
        <v/>
      </c>
    </row>
    <row r="471" spans="4:4" x14ac:dyDescent="0.25">
      <c r="D471" s="10" t="str">
        <f t="shared" si="7"/>
        <v/>
      </c>
    </row>
    <row r="472" spans="4:4" x14ac:dyDescent="0.25">
      <c r="D472" s="10" t="str">
        <f t="shared" si="7"/>
        <v/>
      </c>
    </row>
    <row r="473" spans="4:4" x14ac:dyDescent="0.25">
      <c r="D473" s="10" t="str">
        <f t="shared" si="7"/>
        <v/>
      </c>
    </row>
    <row r="474" spans="4:4" x14ac:dyDescent="0.25">
      <c r="D474" s="10" t="str">
        <f t="shared" si="7"/>
        <v/>
      </c>
    </row>
    <row r="475" spans="4:4" x14ac:dyDescent="0.25">
      <c r="D475" s="10" t="str">
        <f t="shared" si="7"/>
        <v/>
      </c>
    </row>
    <row r="476" spans="4:4" x14ac:dyDescent="0.25">
      <c r="D476" s="10" t="str">
        <f t="shared" si="7"/>
        <v/>
      </c>
    </row>
    <row r="477" spans="4:4" x14ac:dyDescent="0.25">
      <c r="D477" s="10" t="str">
        <f t="shared" si="7"/>
        <v/>
      </c>
    </row>
    <row r="478" spans="4:4" x14ac:dyDescent="0.25">
      <c r="D478" s="10" t="str">
        <f t="shared" si="7"/>
        <v/>
      </c>
    </row>
    <row r="479" spans="4:4" x14ac:dyDescent="0.25">
      <c r="D479" s="10" t="str">
        <f t="shared" si="7"/>
        <v/>
      </c>
    </row>
    <row r="480" spans="4:4" x14ac:dyDescent="0.25">
      <c r="D480" s="10" t="str">
        <f t="shared" si="7"/>
        <v/>
      </c>
    </row>
    <row r="481" spans="4:4" x14ac:dyDescent="0.25">
      <c r="D481" s="10" t="str">
        <f t="shared" si="7"/>
        <v/>
      </c>
    </row>
    <row r="482" spans="4:4" x14ac:dyDescent="0.25">
      <c r="D482" s="10" t="str">
        <f t="shared" si="7"/>
        <v/>
      </c>
    </row>
    <row r="483" spans="4:4" x14ac:dyDescent="0.25">
      <c r="D483" s="10" t="str">
        <f t="shared" si="7"/>
        <v/>
      </c>
    </row>
    <row r="484" spans="4:4" x14ac:dyDescent="0.25">
      <c r="D484" s="10" t="str">
        <f t="shared" si="7"/>
        <v/>
      </c>
    </row>
    <row r="485" spans="4:4" x14ac:dyDescent="0.25">
      <c r="D485" s="10" t="str">
        <f t="shared" si="7"/>
        <v/>
      </c>
    </row>
    <row r="486" spans="4:4" x14ac:dyDescent="0.25">
      <c r="D486" s="10" t="str">
        <f t="shared" si="7"/>
        <v/>
      </c>
    </row>
    <row r="487" spans="4:4" x14ac:dyDescent="0.25">
      <c r="D487" s="10" t="str">
        <f t="shared" si="7"/>
        <v/>
      </c>
    </row>
    <row r="488" spans="4:4" x14ac:dyDescent="0.25">
      <c r="D488" s="10" t="str">
        <f t="shared" si="7"/>
        <v/>
      </c>
    </row>
    <row r="489" spans="4:4" x14ac:dyDescent="0.25">
      <c r="D489" s="10" t="str">
        <f t="shared" si="7"/>
        <v/>
      </c>
    </row>
    <row r="490" spans="4:4" x14ac:dyDescent="0.25">
      <c r="D490" s="10" t="str">
        <f t="shared" si="7"/>
        <v/>
      </c>
    </row>
    <row r="491" spans="4:4" x14ac:dyDescent="0.25">
      <c r="D491" s="10" t="str">
        <f t="shared" si="7"/>
        <v/>
      </c>
    </row>
    <row r="492" spans="4:4" x14ac:dyDescent="0.25">
      <c r="D492" s="10" t="str">
        <f t="shared" si="7"/>
        <v/>
      </c>
    </row>
    <row r="493" spans="4:4" x14ac:dyDescent="0.25">
      <c r="D493" s="10" t="str">
        <f t="shared" si="7"/>
        <v/>
      </c>
    </row>
    <row r="494" spans="4:4" x14ac:dyDescent="0.25">
      <c r="D494" s="10" t="str">
        <f t="shared" si="7"/>
        <v/>
      </c>
    </row>
    <row r="495" spans="4:4" x14ac:dyDescent="0.25">
      <c r="D495" s="10" t="str">
        <f t="shared" si="7"/>
        <v/>
      </c>
    </row>
    <row r="496" spans="4:4" x14ac:dyDescent="0.25">
      <c r="D496" s="10" t="str">
        <f t="shared" si="7"/>
        <v/>
      </c>
    </row>
    <row r="497" spans="4:4" x14ac:dyDescent="0.25">
      <c r="D497" s="10" t="str">
        <f t="shared" si="7"/>
        <v/>
      </c>
    </row>
    <row r="498" spans="4:4" x14ac:dyDescent="0.25">
      <c r="D498" s="10" t="str">
        <f t="shared" si="7"/>
        <v/>
      </c>
    </row>
    <row r="499" spans="4:4" x14ac:dyDescent="0.25">
      <c r="D499" s="10" t="str">
        <f t="shared" si="7"/>
        <v/>
      </c>
    </row>
    <row r="500" spans="4:4" x14ac:dyDescent="0.25">
      <c r="D500" s="10" t="str">
        <f t="shared" si="7"/>
        <v/>
      </c>
    </row>
    <row r="501" spans="4:4" x14ac:dyDescent="0.25">
      <c r="D501" s="10" t="str">
        <f t="shared" si="7"/>
        <v/>
      </c>
    </row>
    <row r="502" spans="4:4" x14ac:dyDescent="0.25">
      <c r="D502" s="10" t="str">
        <f t="shared" si="7"/>
        <v/>
      </c>
    </row>
    <row r="503" spans="4:4" x14ac:dyDescent="0.25">
      <c r="D503" s="10" t="str">
        <f t="shared" si="7"/>
        <v/>
      </c>
    </row>
    <row r="504" spans="4:4" x14ac:dyDescent="0.25">
      <c r="D504" s="10" t="str">
        <f t="shared" si="7"/>
        <v/>
      </c>
    </row>
    <row r="505" spans="4:4" x14ac:dyDescent="0.25">
      <c r="D505" s="10" t="str">
        <f t="shared" si="7"/>
        <v/>
      </c>
    </row>
    <row r="506" spans="4:4" x14ac:dyDescent="0.25">
      <c r="D506" s="10" t="str">
        <f t="shared" si="7"/>
        <v/>
      </c>
    </row>
    <row r="507" spans="4:4" x14ac:dyDescent="0.25">
      <c r="D507" s="10" t="str">
        <f t="shared" si="7"/>
        <v/>
      </c>
    </row>
    <row r="508" spans="4:4" x14ac:dyDescent="0.25">
      <c r="D508" s="10" t="str">
        <f t="shared" si="7"/>
        <v/>
      </c>
    </row>
    <row r="509" spans="4:4" x14ac:dyDescent="0.25">
      <c r="D509" s="10" t="str">
        <f t="shared" si="7"/>
        <v/>
      </c>
    </row>
    <row r="510" spans="4:4" x14ac:dyDescent="0.25">
      <c r="D510" s="10" t="str">
        <f t="shared" si="7"/>
        <v/>
      </c>
    </row>
    <row r="511" spans="4:4" x14ac:dyDescent="0.25">
      <c r="D511" s="10" t="str">
        <f t="shared" si="7"/>
        <v/>
      </c>
    </row>
    <row r="512" spans="4:4" x14ac:dyDescent="0.25">
      <c r="D512" s="10" t="str">
        <f t="shared" si="7"/>
        <v/>
      </c>
    </row>
    <row r="513" spans="4:4" x14ac:dyDescent="0.25">
      <c r="D513" s="10" t="str">
        <f t="shared" si="7"/>
        <v/>
      </c>
    </row>
    <row r="514" spans="4:4" x14ac:dyDescent="0.25">
      <c r="D514" s="10" t="str">
        <f t="shared" si="7"/>
        <v/>
      </c>
    </row>
    <row r="515" spans="4:4" x14ac:dyDescent="0.25">
      <c r="D515" s="10" t="str">
        <f t="shared" si="7"/>
        <v/>
      </c>
    </row>
    <row r="516" spans="4:4" x14ac:dyDescent="0.25">
      <c r="D516" s="10" t="str">
        <f t="shared" si="7"/>
        <v/>
      </c>
    </row>
  </sheetData>
  <mergeCells count="1">
    <mergeCell ref="B6:C6"/>
  </mergeCells>
  <pageMargins left="0.7" right="0.7" top="0.75" bottom="0.75" header="0.3" footer="0.3"/>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2693125" r:id="rId3" name="Button 5">
              <controlPr defaultSize="0" print="0" autoFill="0" autoPict="0" macro="[0]!SMTRES">
                <anchor moveWithCells="1" sizeWithCells="1">
                  <from>
                    <xdr:col>3</xdr:col>
                    <xdr:colOff>457200</xdr:colOff>
                    <xdr:row>1</xdr:row>
                    <xdr:rowOff>38100</xdr:rowOff>
                  </from>
                  <to>
                    <xdr:col>4</xdr:col>
                    <xdr:colOff>466725</xdr:colOff>
                    <xdr:row>3</xdr:row>
                    <xdr:rowOff>152400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5:E526"/>
  <sheetViews>
    <sheetView showGridLines="0" showRowColHeaders="0" zoomScale="140" zoomScaleNormal="140" zoomScalePageLayoutView="160" workbookViewId="0"/>
  </sheetViews>
  <sheetFormatPr baseColWidth="10" defaultColWidth="11" defaultRowHeight="15.75" x14ac:dyDescent="0.25"/>
  <cols>
    <col min="1" max="1" width="20.5" style="212" customWidth="1"/>
    <col min="2" max="2" width="112" style="212" customWidth="1"/>
    <col min="3" max="3" width="27.5" style="9" customWidth="1"/>
    <col min="4" max="16384" width="11" style="212"/>
  </cols>
  <sheetData>
    <row r="5" spans="1:5" ht="16.5" thickBot="1" x14ac:dyDescent="0.3"/>
    <row r="6" spans="1:5" ht="20.25" thickBot="1" x14ac:dyDescent="0.35">
      <c r="A6" s="539" t="s">
        <v>65</v>
      </c>
      <c r="B6" s="540"/>
    </row>
    <row r="8" spans="1:5" x14ac:dyDescent="0.25">
      <c r="A8" s="213" t="s">
        <v>57</v>
      </c>
      <c r="B8" s="22"/>
    </row>
    <row r="9" spans="1:5" x14ac:dyDescent="0.25">
      <c r="A9" s="213" t="s">
        <v>58</v>
      </c>
      <c r="B9" s="22"/>
    </row>
    <row r="10" spans="1:5" x14ac:dyDescent="0.25">
      <c r="A10" s="213" t="s">
        <v>59</v>
      </c>
      <c r="B10" s="22"/>
    </row>
    <row r="11" spans="1:5" x14ac:dyDescent="0.25">
      <c r="A11" s="213"/>
      <c r="E11" s="214"/>
    </row>
    <row r="12" spans="1:5" x14ac:dyDescent="0.25">
      <c r="A12" s="215" t="s">
        <v>61</v>
      </c>
      <c r="B12" s="215" t="s">
        <v>62</v>
      </c>
      <c r="C12" s="224" t="s">
        <v>63</v>
      </c>
    </row>
    <row r="13" spans="1:5" x14ac:dyDescent="0.25">
      <c r="A13" s="244" t="s">
        <v>251</v>
      </c>
      <c r="B13" s="244" t="s">
        <v>363</v>
      </c>
      <c r="C13" s="225" t="str">
        <f>IF(A13="","",CONCATENATE(A13," ","-"," ",B13))</f>
        <v>Crítico - • Clientes: Incremento de más del 40% del número de reclamos formulados por los clientes</v>
      </c>
    </row>
    <row r="14" spans="1:5" x14ac:dyDescent="0.25">
      <c r="A14" s="244" t="s">
        <v>199</v>
      </c>
      <c r="B14" s="244" t="s">
        <v>589</v>
      </c>
      <c r="C14" s="225" t="str">
        <f>IF(A14="","",CONCATENATE(A14," ","-"," ",B14))</f>
        <v>Mayor  - • Clientes: Incremento entre el 31% y el 40% del número de reclamos formulados por los Clientes</v>
      </c>
    </row>
    <row r="15" spans="1:5" x14ac:dyDescent="0.25">
      <c r="A15" s="244" t="s">
        <v>252</v>
      </c>
      <c r="B15" s="244" t="s">
        <v>364</v>
      </c>
      <c r="C15" s="225" t="str">
        <f>IF(A15="","",CONCATENATE(A15," ","-"," ",B15))</f>
        <v>Importante - • Clientes: Incremento entre el 21% y el 30% del número de reclamos formulados por los Clientes.</v>
      </c>
    </row>
    <row r="16" spans="1:5" x14ac:dyDescent="0.25">
      <c r="A16" s="244" t="s">
        <v>200</v>
      </c>
      <c r="B16" s="244" t="s">
        <v>365</v>
      </c>
      <c r="C16" s="225" t="str">
        <f>IF(A16="","",CONCATENATE(A16," ","-"," ",B16))</f>
        <v>Menor  - • Clientes: Incremento entre el 10% y el 20% del número de reclamos formulados por los Clientes.</v>
      </c>
    </row>
    <row r="17" spans="1:3" x14ac:dyDescent="0.25">
      <c r="A17" s="244" t="s">
        <v>253</v>
      </c>
      <c r="B17" s="244" t="s">
        <v>366</v>
      </c>
      <c r="C17" s="225" t="str">
        <f t="shared" ref="C17:C42" si="0">IF(A17="","",CONCATENATE(A17," ","-"," ",B17))</f>
        <v>Inferior  - • Clientes:No incrementa significativamente el número de reclamos formulados por los Clientes</v>
      </c>
    </row>
    <row r="18" spans="1:3" x14ac:dyDescent="0.25">
      <c r="A18" s="244" t="s">
        <v>251</v>
      </c>
      <c r="B18" s="244" t="s">
        <v>367</v>
      </c>
      <c r="C18" s="225" t="str">
        <f t="shared" si="0"/>
        <v>Crítico - • Continuidad: Interrupción de las operaciones por más de 72 horas continuas.</v>
      </c>
    </row>
    <row r="19" spans="1:3" x14ac:dyDescent="0.25">
      <c r="A19" s="244" t="s">
        <v>199</v>
      </c>
      <c r="B19" s="244" t="s">
        <v>368</v>
      </c>
      <c r="C19" s="225" t="str">
        <f t="shared" si="0"/>
        <v xml:space="preserve">Mayor  - • Continuidad: Interrupción de las operaciones entre 48  y 72 horas continuas.  </v>
      </c>
    </row>
    <row r="20" spans="1:3" x14ac:dyDescent="0.25">
      <c r="A20" s="244" t="s">
        <v>252</v>
      </c>
      <c r="B20" s="244" t="s">
        <v>369</v>
      </c>
      <c r="C20" s="225" t="str">
        <f t="shared" si="0"/>
        <v>Importante - • Continuidad: Interrupción de las operaciones entre 24  y 47 horas continuas</v>
      </c>
    </row>
    <row r="21" spans="1:3" x14ac:dyDescent="0.25">
      <c r="A21" s="244" t="s">
        <v>200</v>
      </c>
      <c r="B21" s="244" t="s">
        <v>370</v>
      </c>
      <c r="C21" s="225" t="str">
        <f t="shared" si="0"/>
        <v>Menor  - • Continuidad: Interrupción de las operaciones menor a 24 horas continuas</v>
      </c>
    </row>
    <row r="22" spans="1:3" x14ac:dyDescent="0.25">
      <c r="A22" s="244" t="s">
        <v>253</v>
      </c>
      <c r="B22" s="244" t="s">
        <v>371</v>
      </c>
      <c r="C22" s="225" t="str">
        <f t="shared" si="0"/>
        <v>Inferior  - • Continuidad: No genera Interrupción de las operaciones</v>
      </c>
    </row>
    <row r="23" spans="1:3" x14ac:dyDescent="0.25">
      <c r="A23" s="244" t="s">
        <v>251</v>
      </c>
      <c r="B23" s="244" t="s">
        <v>588</v>
      </c>
      <c r="C23" s="225" t="str">
        <f t="shared" si="0"/>
        <v xml:space="preserve">Crítico - • Económica: Pérdida superior a 550 SMLMV </v>
      </c>
    </row>
    <row r="24" spans="1:3" x14ac:dyDescent="0.25">
      <c r="A24" s="244" t="s">
        <v>199</v>
      </c>
      <c r="B24" s="244" t="s">
        <v>590</v>
      </c>
      <c r="C24" s="225" t="str">
        <f t="shared" si="0"/>
        <v xml:space="preserve">Mayor  - • Económica: Pérdida entre 450 - 550 SMLMV </v>
      </c>
    </row>
    <row r="25" spans="1:3" x14ac:dyDescent="0.25">
      <c r="A25" s="244" t="s">
        <v>252</v>
      </c>
      <c r="B25" s="244" t="s">
        <v>591</v>
      </c>
      <c r="C25" s="225" t="str">
        <f t="shared" si="0"/>
        <v xml:space="preserve">Importante - • Económica: Pérdida entre 250 - 400 SMLMV </v>
      </c>
    </row>
    <row r="26" spans="1:3" x14ac:dyDescent="0.25">
      <c r="A26" s="244" t="s">
        <v>200</v>
      </c>
      <c r="B26" s="244" t="s">
        <v>592</v>
      </c>
      <c r="C26" s="225" t="str">
        <f t="shared" si="0"/>
        <v xml:space="preserve">Menor  - • Económico: Pérdida entre 100 - 250 SMLMV </v>
      </c>
    </row>
    <row r="27" spans="1:3" x14ac:dyDescent="0.25">
      <c r="A27" s="244" t="s">
        <v>253</v>
      </c>
      <c r="B27" s="244" t="s">
        <v>594</v>
      </c>
      <c r="C27" s="225" t="str">
        <f t="shared" si="0"/>
        <v>Inferior  - • Económico: Pérdidas inferiores o igual a 100 SLMLV</v>
      </c>
    </row>
    <row r="28" spans="1:3" x14ac:dyDescent="0.25">
      <c r="A28" s="244" t="s">
        <v>251</v>
      </c>
      <c r="B28" s="244" t="s">
        <v>339</v>
      </c>
      <c r="C28" s="225" t="str">
        <f t="shared" si="0"/>
        <v>Crítico - • Legal: Intervención por parte de los entes reguladores por incumplimientos legales y/o contractuales</v>
      </c>
    </row>
    <row r="29" spans="1:3" x14ac:dyDescent="0.25">
      <c r="A29" s="244" t="s">
        <v>199</v>
      </c>
      <c r="B29" s="244" t="s">
        <v>328</v>
      </c>
      <c r="C29" s="225" t="str">
        <f t="shared" si="0"/>
        <v>Mayor  - • Legal: Sanciones económicas por incumplimiento de las normas establecidas por los entes reguladores. Apertura de procesos sancionatorios, disciplinarios o fiscales.</v>
      </c>
    </row>
    <row r="30" spans="1:3" x14ac:dyDescent="0.25">
      <c r="A30" s="244" t="s">
        <v>252</v>
      </c>
      <c r="B30" s="244" t="s">
        <v>340</v>
      </c>
      <c r="C30" s="225" t="str">
        <f t="shared" si="0"/>
        <v>Importante - • Legal: Llamados de atención o requerimientos escritos realizados por los entes reguladores por desviaciones al cumplimiento de normas legales.</v>
      </c>
    </row>
    <row r="31" spans="1:3" x14ac:dyDescent="0.25">
      <c r="A31" s="244" t="s">
        <v>200</v>
      </c>
      <c r="B31" s="244" t="s">
        <v>341</v>
      </c>
      <c r="C31" s="225" t="str">
        <f t="shared" si="0"/>
        <v>Menor  - • Legal: Comentarios verbales de las autoridades respectivas</v>
      </c>
    </row>
    <row r="32" spans="1:3" x14ac:dyDescent="0.25">
      <c r="A32" s="244" t="s">
        <v>253</v>
      </c>
      <c r="B32" s="244" t="s">
        <v>342</v>
      </c>
      <c r="C32" s="225" t="str">
        <f t="shared" si="0"/>
        <v>Inferior  - • Legal: No genera sanciones o requerimientos por los entes de control</v>
      </c>
    </row>
    <row r="33" spans="1:3" x14ac:dyDescent="0.25">
      <c r="A33" s="244" t="s">
        <v>251</v>
      </c>
      <c r="B33" s="244" t="s">
        <v>343</v>
      </c>
      <c r="C33" s="225" t="str">
        <f t="shared" si="0"/>
        <v>Crítico - • Reputacional:Imagen negativa en el mercado por mal servicio, practicas inseguras y/o irregulares. Mala reputación generalizada debido a comentarios adversos ampliamente difundidos a través de medios masivos de comunicación.</v>
      </c>
    </row>
    <row r="34" spans="1:3" x14ac:dyDescent="0.25">
      <c r="A34" s="244" t="s">
        <v>199</v>
      </c>
      <c r="B34" s="244" t="s">
        <v>344</v>
      </c>
      <c r="C34" s="225" t="str">
        <f t="shared" si="0"/>
        <v>Mayor  - • Reputacional: Imagen negativa generalizada a través de las redes sociales a consecuencia de las ineficiencias operativas en los servicios, atención ineficaz o inoportuna.</v>
      </c>
    </row>
    <row r="35" spans="1:3" x14ac:dyDescent="0.25">
      <c r="A35" s="244" t="s">
        <v>252</v>
      </c>
      <c r="B35" s="244" t="s">
        <v>345</v>
      </c>
      <c r="C35" s="225" t="str">
        <f t="shared" si="0"/>
        <v>Importante - • Reputacional: Imagen negativa en medios locales a consecuencia de las ineficiencias operativas en los servicios, atención ineficaz o inoportuna.</v>
      </c>
    </row>
    <row r="36" spans="1:3" x14ac:dyDescent="0.25">
      <c r="A36" s="244" t="s">
        <v>200</v>
      </c>
      <c r="B36" s="244" t="s">
        <v>593</v>
      </c>
      <c r="C36" s="225" t="str">
        <f t="shared" si="0"/>
        <v>Menor  - • Reputacional: Información negativa que aparece sorpresivamente en la prensa o es publicada en internet</v>
      </c>
    </row>
    <row r="37" spans="1:3" x14ac:dyDescent="0.25">
      <c r="A37" s="244" t="s">
        <v>253</v>
      </c>
      <c r="B37" s="244" t="s">
        <v>346</v>
      </c>
      <c r="C37" s="225" t="str">
        <f t="shared" si="0"/>
        <v>Inferior  - • Reputacional: No afecta la imagen de la entidad con los clientes o grupos de interés</v>
      </c>
    </row>
    <row r="38" spans="1:3" x14ac:dyDescent="0.25">
      <c r="A38" s="244" t="s">
        <v>251</v>
      </c>
      <c r="B38" s="244" t="s">
        <v>347</v>
      </c>
      <c r="C38" s="225" t="str">
        <f>IF(A38="","",CONCATENATE(A38," ","-"," ",B38))</f>
        <v>Crítico - • Seguridad de la Información: Pérdida de información crítica propia o de terceros que no se pueda recuperar / o utilización indebida de información sensible de los Clientes.</v>
      </c>
    </row>
    <row r="39" spans="1:3" x14ac:dyDescent="0.25">
      <c r="A39" s="244" t="s">
        <v>199</v>
      </c>
      <c r="B39" s="244" t="s">
        <v>348</v>
      </c>
      <c r="C39" s="225" t="str">
        <f>IF(A39="","",CONCATENATE(A39," ","-"," ",B39))</f>
        <v>Mayor  - • Seguridad de la Información: Pérdida de información crítica de la CIAC o de terceros que no se pueda recuperar fácilmente, ocasionando retrasos en las labores de las áreas, respuesta a los entes reguladores y a los clientes</v>
      </c>
    </row>
    <row r="40" spans="1:3" x14ac:dyDescent="0.25">
      <c r="A40" s="244" t="s">
        <v>252</v>
      </c>
      <c r="B40" s="244" t="s">
        <v>349</v>
      </c>
      <c r="C40" s="225" t="str">
        <f t="shared" si="0"/>
        <v>Importante - • Seguridad de la Información: Falta de disponibilidad de la información, ocasionando retrasos en las labores de las áreas y/o en la respuesta a los clientes</v>
      </c>
    </row>
    <row r="41" spans="1:3" x14ac:dyDescent="0.25">
      <c r="A41" s="244" t="s">
        <v>200</v>
      </c>
      <c r="B41" s="244" t="s">
        <v>350</v>
      </c>
      <c r="C41" s="225" t="str">
        <f t="shared" si="0"/>
        <v>Menor  - • Seguridad de la información: No afecta la oportunidad de la información de manera significativa, no altera el funcionamiento de las áreas receptoras y procesadoras de información.</v>
      </c>
    </row>
    <row r="42" spans="1:3" x14ac:dyDescent="0.25">
      <c r="A42" s="244" t="s">
        <v>253</v>
      </c>
      <c r="B42" s="244" t="s">
        <v>254</v>
      </c>
      <c r="C42" s="225" t="str">
        <f t="shared" si="0"/>
        <v>Inferior  - • Seguridad de la información: No afecta la oportunidad de la información.</v>
      </c>
    </row>
    <row r="43" spans="1:3" x14ac:dyDescent="0.25">
      <c r="A43" s="244" t="s">
        <v>251</v>
      </c>
      <c r="B43" s="244" t="s">
        <v>358</v>
      </c>
      <c r="C43" s="225" t="str">
        <f t="shared" ref="C43:C81" si="1">IF(A43="","",CONCATENATE(A43," ","-"," ",B43))</f>
        <v>Crítico - Seguridad Industrial: Pérdida de vidas humanas, incapacidad total o parcial o Incapacidad de más de 6 meses</v>
      </c>
    </row>
    <row r="44" spans="1:3" x14ac:dyDescent="0.25">
      <c r="A44" s="244" t="s">
        <v>199</v>
      </c>
      <c r="B44" s="244" t="s">
        <v>372</v>
      </c>
      <c r="C44" s="225" t="str">
        <f t="shared" si="1"/>
        <v xml:space="preserve">Mayor  - Seguridad Industrial: Incapacidad mayor a 3 meses y hasta por 6 meses. </v>
      </c>
    </row>
    <row r="45" spans="1:3" x14ac:dyDescent="0.25">
      <c r="A45" s="244" t="s">
        <v>252</v>
      </c>
      <c r="B45" s="223" t="s">
        <v>356</v>
      </c>
      <c r="C45" s="225" t="str">
        <f t="shared" si="1"/>
        <v>Importante - Seguridad Industrial: Incapacidad mayor de 1 mes y hasta por 3 meses</v>
      </c>
    </row>
    <row r="46" spans="1:3" x14ac:dyDescent="0.25">
      <c r="A46" s="244" t="s">
        <v>200</v>
      </c>
      <c r="B46" s="244" t="s">
        <v>354</v>
      </c>
      <c r="C46" s="225" t="str">
        <f t="shared" si="1"/>
        <v>Menor  - Seguridad Industrial: Incapacidad mayor a 3 días y menor de 1 mes</v>
      </c>
    </row>
    <row r="47" spans="1:3" x14ac:dyDescent="0.25">
      <c r="A47" s="244" t="s">
        <v>253</v>
      </c>
      <c r="B47" s="244" t="s">
        <v>351</v>
      </c>
      <c r="C47" s="225" t="str">
        <f t="shared" si="1"/>
        <v>Inferior  - Seguridad Industrial: Incapacidad de 3 días o menor o no genera incapacidad</v>
      </c>
    </row>
    <row r="48" spans="1:3" x14ac:dyDescent="0.25">
      <c r="A48" s="244" t="s">
        <v>251</v>
      </c>
      <c r="B48" s="244" t="s">
        <v>359</v>
      </c>
      <c r="C48" s="225" t="str">
        <f t="shared" si="1"/>
        <v>Crítico - Ambiental: Daño causado sobre el medio es irrecuperable. Ocurren pérdidas materiales graves (destrucción de construcciones e infraestructura) afectando el desarrollo normal de las actividades de los elementos amenazados</v>
      </c>
    </row>
    <row r="49" spans="1:3" x14ac:dyDescent="0.25">
      <c r="A49" s="244" t="s">
        <v>199</v>
      </c>
      <c r="B49" s="244" t="s">
        <v>357</v>
      </c>
      <c r="C49" s="225" t="str">
        <f t="shared" si="1"/>
        <v>Mayor  - Ambiental: Los daños ocasionados sobre el medio son graves y requiere implementación de obras de recuperación. Alteración significativa de las condiciones iníciales del medio</v>
      </c>
    </row>
    <row r="50" spans="1:3" x14ac:dyDescent="0.25">
      <c r="A50" s="244" t="s">
        <v>252</v>
      </c>
      <c r="B50" s="222" t="s">
        <v>355</v>
      </c>
      <c r="C50" s="225" t="str">
        <f t="shared" si="1"/>
        <v>Importante - Ambiental: Los daños ocasionados sobre el medio son leves. Alteración escasa de las condiciones iníciales del medio.</v>
      </c>
    </row>
    <row r="51" spans="1:3" x14ac:dyDescent="0.25">
      <c r="A51" s="244" t="s">
        <v>200</v>
      </c>
      <c r="B51" s="244" t="s">
        <v>353</v>
      </c>
      <c r="C51" s="225" t="str">
        <f t="shared" si="1"/>
        <v>Menor  - Ambiental: Alteración casi imperceptible de las condiciones iníciales en el medio en donde sucedió el evento</v>
      </c>
    </row>
    <row r="52" spans="1:3" x14ac:dyDescent="0.25">
      <c r="A52" s="244" t="s">
        <v>253</v>
      </c>
      <c r="B52" s="221" t="s">
        <v>352</v>
      </c>
      <c r="C52" s="225" t="str">
        <f t="shared" si="1"/>
        <v>Inferior  - Ambiental: No hay alteración de las condiciones iniciales del medio.</v>
      </c>
    </row>
    <row r="53" spans="1:3" x14ac:dyDescent="0.25">
      <c r="C53" s="225" t="str">
        <f t="shared" si="1"/>
        <v/>
      </c>
    </row>
    <row r="54" spans="1:3" x14ac:dyDescent="0.25">
      <c r="C54" s="225" t="str">
        <f t="shared" si="1"/>
        <v/>
      </c>
    </row>
    <row r="55" spans="1:3" x14ac:dyDescent="0.25">
      <c r="C55" s="225" t="str">
        <f t="shared" si="1"/>
        <v/>
      </c>
    </row>
    <row r="56" spans="1:3" x14ac:dyDescent="0.25">
      <c r="C56" s="225" t="str">
        <f t="shared" si="1"/>
        <v/>
      </c>
    </row>
    <row r="57" spans="1:3" x14ac:dyDescent="0.25">
      <c r="C57" s="225" t="str">
        <f t="shared" si="1"/>
        <v/>
      </c>
    </row>
    <row r="58" spans="1:3" x14ac:dyDescent="0.25">
      <c r="C58" s="225" t="str">
        <f t="shared" si="1"/>
        <v/>
      </c>
    </row>
    <row r="59" spans="1:3" x14ac:dyDescent="0.25">
      <c r="C59" s="9" t="str">
        <f t="shared" si="1"/>
        <v/>
      </c>
    </row>
    <row r="60" spans="1:3" x14ac:dyDescent="0.25">
      <c r="C60" s="9" t="str">
        <f t="shared" si="1"/>
        <v/>
      </c>
    </row>
    <row r="61" spans="1:3" x14ac:dyDescent="0.25">
      <c r="C61" s="9" t="str">
        <f t="shared" si="1"/>
        <v/>
      </c>
    </row>
    <row r="62" spans="1:3" x14ac:dyDescent="0.25">
      <c r="C62" s="9" t="str">
        <f t="shared" si="1"/>
        <v/>
      </c>
    </row>
    <row r="63" spans="1:3" x14ac:dyDescent="0.25">
      <c r="C63" s="9" t="str">
        <f t="shared" si="1"/>
        <v/>
      </c>
    </row>
    <row r="64" spans="1:3" x14ac:dyDescent="0.25">
      <c r="C64" s="9" t="str">
        <f t="shared" si="1"/>
        <v/>
      </c>
    </row>
    <row r="65" spans="3:3" x14ac:dyDescent="0.25">
      <c r="C65" s="9" t="str">
        <f t="shared" si="1"/>
        <v/>
      </c>
    </row>
    <row r="66" spans="3:3" x14ac:dyDescent="0.25">
      <c r="C66" s="9" t="str">
        <f t="shared" si="1"/>
        <v/>
      </c>
    </row>
    <row r="67" spans="3:3" x14ac:dyDescent="0.25">
      <c r="C67" s="9" t="str">
        <f t="shared" si="1"/>
        <v/>
      </c>
    </row>
    <row r="68" spans="3:3" x14ac:dyDescent="0.25">
      <c r="C68" s="9" t="str">
        <f t="shared" si="1"/>
        <v/>
      </c>
    </row>
    <row r="69" spans="3:3" x14ac:dyDescent="0.25">
      <c r="C69" s="9" t="str">
        <f t="shared" si="1"/>
        <v/>
      </c>
    </row>
    <row r="70" spans="3:3" x14ac:dyDescent="0.25">
      <c r="C70" s="9" t="str">
        <f t="shared" si="1"/>
        <v/>
      </c>
    </row>
    <row r="71" spans="3:3" x14ac:dyDescent="0.25">
      <c r="C71" s="9" t="str">
        <f t="shared" si="1"/>
        <v/>
      </c>
    </row>
    <row r="72" spans="3:3" x14ac:dyDescent="0.25">
      <c r="C72" s="9" t="str">
        <f t="shared" si="1"/>
        <v/>
      </c>
    </row>
    <row r="73" spans="3:3" x14ac:dyDescent="0.25">
      <c r="C73" s="9" t="str">
        <f t="shared" si="1"/>
        <v/>
      </c>
    </row>
    <row r="74" spans="3:3" x14ac:dyDescent="0.25">
      <c r="C74" s="9" t="str">
        <f t="shared" si="1"/>
        <v/>
      </c>
    </row>
    <row r="75" spans="3:3" x14ac:dyDescent="0.25">
      <c r="C75" s="9" t="str">
        <f t="shared" si="1"/>
        <v/>
      </c>
    </row>
    <row r="76" spans="3:3" x14ac:dyDescent="0.25">
      <c r="C76" s="9" t="str">
        <f t="shared" si="1"/>
        <v/>
      </c>
    </row>
    <row r="77" spans="3:3" x14ac:dyDescent="0.25">
      <c r="C77" s="9" t="str">
        <f t="shared" si="1"/>
        <v/>
      </c>
    </row>
    <row r="78" spans="3:3" x14ac:dyDescent="0.25">
      <c r="C78" s="9" t="str">
        <f t="shared" si="1"/>
        <v/>
      </c>
    </row>
    <row r="79" spans="3:3" x14ac:dyDescent="0.25">
      <c r="C79" s="9" t="str">
        <f t="shared" si="1"/>
        <v/>
      </c>
    </row>
    <row r="80" spans="3:3" x14ac:dyDescent="0.25">
      <c r="C80" s="9" t="str">
        <f t="shared" si="1"/>
        <v/>
      </c>
    </row>
    <row r="81" spans="3:3" x14ac:dyDescent="0.25">
      <c r="C81" s="9" t="str">
        <f t="shared" si="1"/>
        <v/>
      </c>
    </row>
    <row r="82" spans="3:3" x14ac:dyDescent="0.25">
      <c r="C82" s="9" t="str">
        <f t="shared" ref="C82:C90" si="2">IF(A82="","",CONCATENATE(A82," ","-"," ",B82))</f>
        <v/>
      </c>
    </row>
    <row r="83" spans="3:3" x14ac:dyDescent="0.25">
      <c r="C83" s="9" t="str">
        <f t="shared" si="2"/>
        <v/>
      </c>
    </row>
    <row r="84" spans="3:3" x14ac:dyDescent="0.25">
      <c r="C84" s="9" t="str">
        <f t="shared" si="2"/>
        <v/>
      </c>
    </row>
    <row r="85" spans="3:3" x14ac:dyDescent="0.25">
      <c r="C85" s="9" t="str">
        <f t="shared" si="2"/>
        <v/>
      </c>
    </row>
    <row r="86" spans="3:3" x14ac:dyDescent="0.25">
      <c r="C86" s="9" t="str">
        <f t="shared" si="2"/>
        <v/>
      </c>
    </row>
    <row r="87" spans="3:3" x14ac:dyDescent="0.25">
      <c r="C87" s="9" t="str">
        <f t="shared" si="2"/>
        <v/>
      </c>
    </row>
    <row r="88" spans="3:3" x14ac:dyDescent="0.25">
      <c r="C88" s="9" t="str">
        <f t="shared" si="2"/>
        <v/>
      </c>
    </row>
    <row r="89" spans="3:3" x14ac:dyDescent="0.25">
      <c r="C89" s="9" t="str">
        <f t="shared" si="2"/>
        <v/>
      </c>
    </row>
    <row r="90" spans="3:3" x14ac:dyDescent="0.25">
      <c r="C90" s="9" t="str">
        <f t="shared" si="2"/>
        <v/>
      </c>
    </row>
    <row r="91" spans="3:3" x14ac:dyDescent="0.25">
      <c r="C91" s="9" t="str">
        <f t="shared" ref="C91:C146" si="3">IF(A91="","",CONCATENATE(A91," ","-"," ",B91))</f>
        <v/>
      </c>
    </row>
    <row r="92" spans="3:3" x14ac:dyDescent="0.25">
      <c r="C92" s="9" t="str">
        <f t="shared" si="3"/>
        <v/>
      </c>
    </row>
    <row r="93" spans="3:3" x14ac:dyDescent="0.25">
      <c r="C93" s="9" t="str">
        <f t="shared" si="3"/>
        <v/>
      </c>
    </row>
    <row r="94" spans="3:3" x14ac:dyDescent="0.25">
      <c r="C94" s="9" t="str">
        <f t="shared" si="3"/>
        <v/>
      </c>
    </row>
    <row r="95" spans="3:3" x14ac:dyDescent="0.25">
      <c r="C95" s="9" t="str">
        <f t="shared" si="3"/>
        <v/>
      </c>
    </row>
    <row r="96" spans="3:3" x14ac:dyDescent="0.25">
      <c r="C96" s="9" t="str">
        <f t="shared" si="3"/>
        <v/>
      </c>
    </row>
    <row r="97" spans="3:3" x14ac:dyDescent="0.25">
      <c r="C97" s="9" t="str">
        <f t="shared" si="3"/>
        <v/>
      </c>
    </row>
    <row r="98" spans="3:3" x14ac:dyDescent="0.25">
      <c r="C98" s="9" t="str">
        <f t="shared" si="3"/>
        <v/>
      </c>
    </row>
    <row r="99" spans="3:3" x14ac:dyDescent="0.25">
      <c r="C99" s="9" t="str">
        <f t="shared" si="3"/>
        <v/>
      </c>
    </row>
    <row r="100" spans="3:3" x14ac:dyDescent="0.25">
      <c r="C100" s="9" t="str">
        <f t="shared" si="3"/>
        <v/>
      </c>
    </row>
    <row r="101" spans="3:3" x14ac:dyDescent="0.25">
      <c r="C101" s="9" t="str">
        <f t="shared" si="3"/>
        <v/>
      </c>
    </row>
    <row r="102" spans="3:3" x14ac:dyDescent="0.25">
      <c r="C102" s="9" t="str">
        <f t="shared" si="3"/>
        <v/>
      </c>
    </row>
    <row r="103" spans="3:3" x14ac:dyDescent="0.25">
      <c r="C103" s="9" t="str">
        <f t="shared" si="3"/>
        <v/>
      </c>
    </row>
    <row r="104" spans="3:3" x14ac:dyDescent="0.25">
      <c r="C104" s="9" t="str">
        <f t="shared" si="3"/>
        <v/>
      </c>
    </row>
    <row r="105" spans="3:3" x14ac:dyDescent="0.25">
      <c r="C105" s="9" t="str">
        <f t="shared" si="3"/>
        <v/>
      </c>
    </row>
    <row r="106" spans="3:3" x14ac:dyDescent="0.25">
      <c r="C106" s="9" t="str">
        <f t="shared" si="3"/>
        <v/>
      </c>
    </row>
    <row r="107" spans="3:3" x14ac:dyDescent="0.25">
      <c r="C107" s="9" t="str">
        <f t="shared" si="3"/>
        <v/>
      </c>
    </row>
    <row r="108" spans="3:3" x14ac:dyDescent="0.25">
      <c r="C108" s="9" t="str">
        <f t="shared" si="3"/>
        <v/>
      </c>
    </row>
    <row r="109" spans="3:3" x14ac:dyDescent="0.25">
      <c r="C109" s="9" t="str">
        <f t="shared" si="3"/>
        <v/>
      </c>
    </row>
    <row r="110" spans="3:3" x14ac:dyDescent="0.25">
      <c r="C110" s="9" t="str">
        <f t="shared" si="3"/>
        <v/>
      </c>
    </row>
    <row r="111" spans="3:3" x14ac:dyDescent="0.25">
      <c r="C111" s="9" t="str">
        <f t="shared" si="3"/>
        <v/>
      </c>
    </row>
    <row r="112" spans="3:3" x14ac:dyDescent="0.25">
      <c r="C112" s="9" t="str">
        <f t="shared" si="3"/>
        <v/>
      </c>
    </row>
    <row r="113" spans="3:3" x14ac:dyDescent="0.25">
      <c r="C113" s="9" t="str">
        <f t="shared" si="3"/>
        <v/>
      </c>
    </row>
    <row r="114" spans="3:3" x14ac:dyDescent="0.25">
      <c r="C114" s="9" t="str">
        <f t="shared" si="3"/>
        <v/>
      </c>
    </row>
    <row r="115" spans="3:3" x14ac:dyDescent="0.25">
      <c r="C115" s="9" t="str">
        <f t="shared" si="3"/>
        <v/>
      </c>
    </row>
    <row r="116" spans="3:3" x14ac:dyDescent="0.25">
      <c r="C116" s="9" t="str">
        <f t="shared" si="3"/>
        <v/>
      </c>
    </row>
    <row r="117" spans="3:3" x14ac:dyDescent="0.25">
      <c r="C117" s="9" t="str">
        <f t="shared" si="3"/>
        <v/>
      </c>
    </row>
    <row r="118" spans="3:3" x14ac:dyDescent="0.25">
      <c r="C118" s="9" t="str">
        <f t="shared" si="3"/>
        <v/>
      </c>
    </row>
    <row r="119" spans="3:3" x14ac:dyDescent="0.25">
      <c r="C119" s="9" t="str">
        <f t="shared" si="3"/>
        <v/>
      </c>
    </row>
    <row r="120" spans="3:3" x14ac:dyDescent="0.25">
      <c r="C120" s="9" t="str">
        <f t="shared" si="3"/>
        <v/>
      </c>
    </row>
    <row r="121" spans="3:3" x14ac:dyDescent="0.25">
      <c r="C121" s="9" t="str">
        <f t="shared" si="3"/>
        <v/>
      </c>
    </row>
    <row r="122" spans="3:3" x14ac:dyDescent="0.25">
      <c r="C122" s="9" t="str">
        <f t="shared" si="3"/>
        <v/>
      </c>
    </row>
    <row r="123" spans="3:3" x14ac:dyDescent="0.25">
      <c r="C123" s="9" t="str">
        <f t="shared" si="3"/>
        <v/>
      </c>
    </row>
    <row r="124" spans="3:3" x14ac:dyDescent="0.25">
      <c r="C124" s="9" t="str">
        <f t="shared" si="3"/>
        <v/>
      </c>
    </row>
    <row r="125" spans="3:3" x14ac:dyDescent="0.25">
      <c r="C125" s="9" t="str">
        <f t="shared" si="3"/>
        <v/>
      </c>
    </row>
    <row r="126" spans="3:3" x14ac:dyDescent="0.25">
      <c r="C126" s="9" t="str">
        <f t="shared" si="3"/>
        <v/>
      </c>
    </row>
    <row r="127" spans="3:3" x14ac:dyDescent="0.25">
      <c r="C127" s="9" t="str">
        <f t="shared" si="3"/>
        <v/>
      </c>
    </row>
    <row r="128" spans="3:3" x14ac:dyDescent="0.25">
      <c r="C128" s="9" t="str">
        <f t="shared" si="3"/>
        <v/>
      </c>
    </row>
    <row r="129" spans="3:3" x14ac:dyDescent="0.25">
      <c r="C129" s="9" t="str">
        <f t="shared" si="3"/>
        <v/>
      </c>
    </row>
    <row r="130" spans="3:3" x14ac:dyDescent="0.25">
      <c r="C130" s="9" t="str">
        <f t="shared" si="3"/>
        <v/>
      </c>
    </row>
    <row r="131" spans="3:3" x14ac:dyDescent="0.25">
      <c r="C131" s="9" t="str">
        <f t="shared" si="3"/>
        <v/>
      </c>
    </row>
    <row r="132" spans="3:3" x14ac:dyDescent="0.25">
      <c r="C132" s="9" t="str">
        <f t="shared" si="3"/>
        <v/>
      </c>
    </row>
    <row r="133" spans="3:3" x14ac:dyDescent="0.25">
      <c r="C133" s="9" t="str">
        <f t="shared" si="3"/>
        <v/>
      </c>
    </row>
    <row r="134" spans="3:3" x14ac:dyDescent="0.25">
      <c r="C134" s="9" t="str">
        <f t="shared" si="3"/>
        <v/>
      </c>
    </row>
    <row r="135" spans="3:3" x14ac:dyDescent="0.25">
      <c r="C135" s="9" t="str">
        <f t="shared" si="3"/>
        <v/>
      </c>
    </row>
    <row r="136" spans="3:3" x14ac:dyDescent="0.25">
      <c r="C136" s="9" t="str">
        <f t="shared" si="3"/>
        <v/>
      </c>
    </row>
    <row r="137" spans="3:3" x14ac:dyDescent="0.25">
      <c r="C137" s="9" t="str">
        <f t="shared" si="3"/>
        <v/>
      </c>
    </row>
    <row r="138" spans="3:3" x14ac:dyDescent="0.25">
      <c r="C138" s="9" t="str">
        <f t="shared" si="3"/>
        <v/>
      </c>
    </row>
    <row r="139" spans="3:3" x14ac:dyDescent="0.25">
      <c r="C139" s="9" t="str">
        <f t="shared" si="3"/>
        <v/>
      </c>
    </row>
    <row r="140" spans="3:3" x14ac:dyDescent="0.25">
      <c r="C140" s="9" t="str">
        <f t="shared" si="3"/>
        <v/>
      </c>
    </row>
    <row r="141" spans="3:3" x14ac:dyDescent="0.25">
      <c r="C141" s="9" t="str">
        <f t="shared" si="3"/>
        <v/>
      </c>
    </row>
    <row r="142" spans="3:3" x14ac:dyDescent="0.25">
      <c r="C142" s="9" t="str">
        <f t="shared" si="3"/>
        <v/>
      </c>
    </row>
    <row r="143" spans="3:3" x14ac:dyDescent="0.25">
      <c r="C143" s="9" t="str">
        <f t="shared" si="3"/>
        <v/>
      </c>
    </row>
    <row r="144" spans="3:3" x14ac:dyDescent="0.25">
      <c r="C144" s="9" t="str">
        <f t="shared" si="3"/>
        <v/>
      </c>
    </row>
    <row r="145" spans="3:3" x14ac:dyDescent="0.25">
      <c r="C145" s="9" t="str">
        <f t="shared" si="3"/>
        <v/>
      </c>
    </row>
    <row r="146" spans="3:3" x14ac:dyDescent="0.25">
      <c r="C146" s="9" t="str">
        <f t="shared" si="3"/>
        <v/>
      </c>
    </row>
    <row r="147" spans="3:3" x14ac:dyDescent="0.25">
      <c r="C147" s="9" t="str">
        <f t="shared" ref="C147:C210" si="4">IF(A147="","",CONCATENATE(A147," ","-"," ",B147))</f>
        <v/>
      </c>
    </row>
    <row r="148" spans="3:3" x14ac:dyDescent="0.25">
      <c r="C148" s="9" t="str">
        <f t="shared" si="4"/>
        <v/>
      </c>
    </row>
    <row r="149" spans="3:3" x14ac:dyDescent="0.25">
      <c r="C149" s="9" t="str">
        <f t="shared" si="4"/>
        <v/>
      </c>
    </row>
    <row r="150" spans="3:3" x14ac:dyDescent="0.25">
      <c r="C150" s="9" t="str">
        <f t="shared" si="4"/>
        <v/>
      </c>
    </row>
    <row r="151" spans="3:3" x14ac:dyDescent="0.25">
      <c r="C151" s="9" t="str">
        <f t="shared" si="4"/>
        <v/>
      </c>
    </row>
    <row r="152" spans="3:3" x14ac:dyDescent="0.25">
      <c r="C152" s="9" t="str">
        <f t="shared" si="4"/>
        <v/>
      </c>
    </row>
    <row r="153" spans="3:3" x14ac:dyDescent="0.25">
      <c r="C153" s="9" t="str">
        <f t="shared" si="4"/>
        <v/>
      </c>
    </row>
    <row r="154" spans="3:3" x14ac:dyDescent="0.25">
      <c r="C154" s="9" t="str">
        <f t="shared" si="4"/>
        <v/>
      </c>
    </row>
    <row r="155" spans="3:3" x14ac:dyDescent="0.25">
      <c r="C155" s="9" t="str">
        <f t="shared" si="4"/>
        <v/>
      </c>
    </row>
    <row r="156" spans="3:3" x14ac:dyDescent="0.25">
      <c r="C156" s="9" t="str">
        <f t="shared" si="4"/>
        <v/>
      </c>
    </row>
    <row r="157" spans="3:3" x14ac:dyDescent="0.25">
      <c r="C157" s="9" t="str">
        <f t="shared" si="4"/>
        <v/>
      </c>
    </row>
    <row r="158" spans="3:3" x14ac:dyDescent="0.25">
      <c r="C158" s="9" t="str">
        <f t="shared" si="4"/>
        <v/>
      </c>
    </row>
    <row r="159" spans="3:3" x14ac:dyDescent="0.25">
      <c r="C159" s="9" t="str">
        <f t="shared" si="4"/>
        <v/>
      </c>
    </row>
    <row r="160" spans="3:3" x14ac:dyDescent="0.25">
      <c r="C160" s="9" t="str">
        <f t="shared" si="4"/>
        <v/>
      </c>
    </row>
    <row r="161" spans="3:3" x14ac:dyDescent="0.25">
      <c r="C161" s="9" t="str">
        <f t="shared" si="4"/>
        <v/>
      </c>
    </row>
    <row r="162" spans="3:3" x14ac:dyDescent="0.25">
      <c r="C162" s="9" t="str">
        <f t="shared" si="4"/>
        <v/>
      </c>
    </row>
    <row r="163" spans="3:3" x14ac:dyDescent="0.25">
      <c r="C163" s="9" t="str">
        <f t="shared" si="4"/>
        <v/>
      </c>
    </row>
    <row r="164" spans="3:3" x14ac:dyDescent="0.25">
      <c r="C164" s="9" t="str">
        <f t="shared" si="4"/>
        <v/>
      </c>
    </row>
    <row r="165" spans="3:3" x14ac:dyDescent="0.25">
      <c r="C165" s="9" t="str">
        <f t="shared" si="4"/>
        <v/>
      </c>
    </row>
    <row r="166" spans="3:3" x14ac:dyDescent="0.25">
      <c r="C166" s="9" t="str">
        <f t="shared" si="4"/>
        <v/>
      </c>
    </row>
    <row r="167" spans="3:3" x14ac:dyDescent="0.25">
      <c r="C167" s="9" t="str">
        <f t="shared" si="4"/>
        <v/>
      </c>
    </row>
    <row r="168" spans="3:3" x14ac:dyDescent="0.25">
      <c r="C168" s="9" t="str">
        <f t="shared" si="4"/>
        <v/>
      </c>
    </row>
    <row r="169" spans="3:3" x14ac:dyDescent="0.25">
      <c r="C169" s="9" t="str">
        <f t="shared" si="4"/>
        <v/>
      </c>
    </row>
    <row r="170" spans="3:3" x14ac:dyDescent="0.25">
      <c r="C170" s="9" t="str">
        <f t="shared" si="4"/>
        <v/>
      </c>
    </row>
    <row r="171" spans="3:3" x14ac:dyDescent="0.25">
      <c r="C171" s="9" t="str">
        <f t="shared" si="4"/>
        <v/>
      </c>
    </row>
    <row r="172" spans="3:3" x14ac:dyDescent="0.25">
      <c r="C172" s="9" t="str">
        <f t="shared" si="4"/>
        <v/>
      </c>
    </row>
    <row r="173" spans="3:3" x14ac:dyDescent="0.25">
      <c r="C173" s="9" t="str">
        <f t="shared" si="4"/>
        <v/>
      </c>
    </row>
    <row r="174" spans="3:3" x14ac:dyDescent="0.25">
      <c r="C174" s="9" t="str">
        <f t="shared" si="4"/>
        <v/>
      </c>
    </row>
    <row r="175" spans="3:3" x14ac:dyDescent="0.25">
      <c r="C175" s="9" t="str">
        <f t="shared" si="4"/>
        <v/>
      </c>
    </row>
    <row r="176" spans="3:3" x14ac:dyDescent="0.25">
      <c r="C176" s="9" t="str">
        <f t="shared" si="4"/>
        <v/>
      </c>
    </row>
    <row r="177" spans="3:3" x14ac:dyDescent="0.25">
      <c r="C177" s="9" t="str">
        <f t="shared" si="4"/>
        <v/>
      </c>
    </row>
    <row r="178" spans="3:3" x14ac:dyDescent="0.25">
      <c r="C178" s="9" t="str">
        <f t="shared" si="4"/>
        <v/>
      </c>
    </row>
    <row r="179" spans="3:3" x14ac:dyDescent="0.25">
      <c r="C179" s="9" t="str">
        <f t="shared" si="4"/>
        <v/>
      </c>
    </row>
    <row r="180" spans="3:3" x14ac:dyDescent="0.25">
      <c r="C180" s="9" t="str">
        <f t="shared" si="4"/>
        <v/>
      </c>
    </row>
    <row r="181" spans="3:3" x14ac:dyDescent="0.25">
      <c r="C181" s="9" t="str">
        <f t="shared" si="4"/>
        <v/>
      </c>
    </row>
    <row r="182" spans="3:3" x14ac:dyDescent="0.25">
      <c r="C182" s="9" t="str">
        <f t="shared" si="4"/>
        <v/>
      </c>
    </row>
    <row r="183" spans="3:3" x14ac:dyDescent="0.25">
      <c r="C183" s="9" t="str">
        <f t="shared" si="4"/>
        <v/>
      </c>
    </row>
    <row r="184" spans="3:3" x14ac:dyDescent="0.25">
      <c r="C184" s="9" t="str">
        <f t="shared" si="4"/>
        <v/>
      </c>
    </row>
    <row r="185" spans="3:3" x14ac:dyDescent="0.25">
      <c r="C185" s="9" t="str">
        <f t="shared" si="4"/>
        <v/>
      </c>
    </row>
    <row r="186" spans="3:3" x14ac:dyDescent="0.25">
      <c r="C186" s="9" t="str">
        <f t="shared" si="4"/>
        <v/>
      </c>
    </row>
    <row r="187" spans="3:3" x14ac:dyDescent="0.25">
      <c r="C187" s="9" t="str">
        <f t="shared" si="4"/>
        <v/>
      </c>
    </row>
    <row r="188" spans="3:3" x14ac:dyDescent="0.25">
      <c r="C188" s="9" t="str">
        <f t="shared" si="4"/>
        <v/>
      </c>
    </row>
    <row r="189" spans="3:3" x14ac:dyDescent="0.25">
      <c r="C189" s="9" t="str">
        <f t="shared" si="4"/>
        <v/>
      </c>
    </row>
    <row r="190" spans="3:3" x14ac:dyDescent="0.25">
      <c r="C190" s="9" t="str">
        <f t="shared" si="4"/>
        <v/>
      </c>
    </row>
    <row r="191" spans="3:3" x14ac:dyDescent="0.25">
      <c r="C191" s="9" t="str">
        <f t="shared" si="4"/>
        <v/>
      </c>
    </row>
    <row r="192" spans="3:3" x14ac:dyDescent="0.25">
      <c r="C192" s="9" t="str">
        <f t="shared" si="4"/>
        <v/>
      </c>
    </row>
    <row r="193" spans="3:3" x14ac:dyDescent="0.25">
      <c r="C193" s="9" t="str">
        <f t="shared" si="4"/>
        <v/>
      </c>
    </row>
    <row r="194" spans="3:3" x14ac:dyDescent="0.25">
      <c r="C194" s="9" t="str">
        <f t="shared" si="4"/>
        <v/>
      </c>
    </row>
    <row r="195" spans="3:3" x14ac:dyDescent="0.25">
      <c r="C195" s="9" t="str">
        <f t="shared" si="4"/>
        <v/>
      </c>
    </row>
    <row r="196" spans="3:3" x14ac:dyDescent="0.25">
      <c r="C196" s="9" t="str">
        <f t="shared" si="4"/>
        <v/>
      </c>
    </row>
    <row r="197" spans="3:3" x14ac:dyDescent="0.25">
      <c r="C197" s="9" t="str">
        <f t="shared" si="4"/>
        <v/>
      </c>
    </row>
    <row r="198" spans="3:3" x14ac:dyDescent="0.25">
      <c r="C198" s="9" t="str">
        <f t="shared" si="4"/>
        <v/>
      </c>
    </row>
    <row r="199" spans="3:3" x14ac:dyDescent="0.25">
      <c r="C199" s="9" t="str">
        <f t="shared" si="4"/>
        <v/>
      </c>
    </row>
    <row r="200" spans="3:3" x14ac:dyDescent="0.25">
      <c r="C200" s="9" t="str">
        <f t="shared" si="4"/>
        <v/>
      </c>
    </row>
    <row r="201" spans="3:3" x14ac:dyDescent="0.25">
      <c r="C201" s="9" t="str">
        <f t="shared" si="4"/>
        <v/>
      </c>
    </row>
    <row r="202" spans="3:3" x14ac:dyDescent="0.25">
      <c r="C202" s="9" t="str">
        <f t="shared" si="4"/>
        <v/>
      </c>
    </row>
    <row r="203" spans="3:3" x14ac:dyDescent="0.25">
      <c r="C203" s="9" t="str">
        <f t="shared" si="4"/>
        <v/>
      </c>
    </row>
    <row r="204" spans="3:3" x14ac:dyDescent="0.25">
      <c r="C204" s="9" t="str">
        <f t="shared" si="4"/>
        <v/>
      </c>
    </row>
    <row r="205" spans="3:3" x14ac:dyDescent="0.25">
      <c r="C205" s="9" t="str">
        <f t="shared" si="4"/>
        <v/>
      </c>
    </row>
    <row r="206" spans="3:3" x14ac:dyDescent="0.25">
      <c r="C206" s="9" t="str">
        <f t="shared" si="4"/>
        <v/>
      </c>
    </row>
    <row r="207" spans="3:3" x14ac:dyDescent="0.25">
      <c r="C207" s="9" t="str">
        <f t="shared" si="4"/>
        <v/>
      </c>
    </row>
    <row r="208" spans="3:3" x14ac:dyDescent="0.25">
      <c r="C208" s="9" t="str">
        <f t="shared" si="4"/>
        <v/>
      </c>
    </row>
    <row r="209" spans="3:3" x14ac:dyDescent="0.25">
      <c r="C209" s="9" t="str">
        <f t="shared" si="4"/>
        <v/>
      </c>
    </row>
    <row r="210" spans="3:3" x14ac:dyDescent="0.25">
      <c r="C210" s="9" t="str">
        <f t="shared" si="4"/>
        <v/>
      </c>
    </row>
    <row r="211" spans="3:3" x14ac:dyDescent="0.25">
      <c r="C211" s="9" t="str">
        <f t="shared" ref="C211:C274" si="5">IF(A211="","",CONCATENATE(A211," ","-"," ",B211))</f>
        <v/>
      </c>
    </row>
    <row r="212" spans="3:3" x14ac:dyDescent="0.25">
      <c r="C212" s="9" t="str">
        <f t="shared" si="5"/>
        <v/>
      </c>
    </row>
    <row r="213" spans="3:3" x14ac:dyDescent="0.25">
      <c r="C213" s="9" t="str">
        <f t="shared" si="5"/>
        <v/>
      </c>
    </row>
    <row r="214" spans="3:3" x14ac:dyDescent="0.25">
      <c r="C214" s="9" t="str">
        <f t="shared" si="5"/>
        <v/>
      </c>
    </row>
    <row r="215" spans="3:3" x14ac:dyDescent="0.25">
      <c r="C215" s="9" t="str">
        <f t="shared" si="5"/>
        <v/>
      </c>
    </row>
    <row r="216" spans="3:3" x14ac:dyDescent="0.25">
      <c r="C216" s="9" t="str">
        <f t="shared" si="5"/>
        <v/>
      </c>
    </row>
    <row r="217" spans="3:3" x14ac:dyDescent="0.25">
      <c r="C217" s="9" t="str">
        <f t="shared" si="5"/>
        <v/>
      </c>
    </row>
    <row r="218" spans="3:3" x14ac:dyDescent="0.25">
      <c r="C218" s="9" t="str">
        <f t="shared" si="5"/>
        <v/>
      </c>
    </row>
    <row r="219" spans="3:3" x14ac:dyDescent="0.25">
      <c r="C219" s="9" t="str">
        <f t="shared" si="5"/>
        <v/>
      </c>
    </row>
    <row r="220" spans="3:3" x14ac:dyDescent="0.25">
      <c r="C220" s="9" t="str">
        <f t="shared" si="5"/>
        <v/>
      </c>
    </row>
    <row r="221" spans="3:3" x14ac:dyDescent="0.25">
      <c r="C221" s="9" t="str">
        <f t="shared" si="5"/>
        <v/>
      </c>
    </row>
    <row r="222" spans="3:3" x14ac:dyDescent="0.25">
      <c r="C222" s="9" t="str">
        <f t="shared" si="5"/>
        <v/>
      </c>
    </row>
    <row r="223" spans="3:3" x14ac:dyDescent="0.25">
      <c r="C223" s="9" t="str">
        <f t="shared" si="5"/>
        <v/>
      </c>
    </row>
    <row r="224" spans="3:3" x14ac:dyDescent="0.25">
      <c r="C224" s="9" t="str">
        <f t="shared" si="5"/>
        <v/>
      </c>
    </row>
    <row r="225" spans="3:3" x14ac:dyDescent="0.25">
      <c r="C225" s="9" t="str">
        <f t="shared" si="5"/>
        <v/>
      </c>
    </row>
    <row r="226" spans="3:3" x14ac:dyDescent="0.25">
      <c r="C226" s="9" t="str">
        <f t="shared" si="5"/>
        <v/>
      </c>
    </row>
    <row r="227" spans="3:3" x14ac:dyDescent="0.25">
      <c r="C227" s="9" t="str">
        <f t="shared" si="5"/>
        <v/>
      </c>
    </row>
    <row r="228" spans="3:3" x14ac:dyDescent="0.25">
      <c r="C228" s="9" t="str">
        <f t="shared" si="5"/>
        <v/>
      </c>
    </row>
    <row r="229" spans="3:3" x14ac:dyDescent="0.25">
      <c r="C229" s="9" t="str">
        <f t="shared" si="5"/>
        <v/>
      </c>
    </row>
    <row r="230" spans="3:3" x14ac:dyDescent="0.25">
      <c r="C230" s="9" t="str">
        <f t="shared" si="5"/>
        <v/>
      </c>
    </row>
    <row r="231" spans="3:3" x14ac:dyDescent="0.25">
      <c r="C231" s="9" t="str">
        <f t="shared" si="5"/>
        <v/>
      </c>
    </row>
    <row r="232" spans="3:3" x14ac:dyDescent="0.25">
      <c r="C232" s="9" t="str">
        <f t="shared" si="5"/>
        <v/>
      </c>
    </row>
    <row r="233" spans="3:3" x14ac:dyDescent="0.25">
      <c r="C233" s="9" t="str">
        <f t="shared" si="5"/>
        <v/>
      </c>
    </row>
    <row r="234" spans="3:3" x14ac:dyDescent="0.25">
      <c r="C234" s="9" t="str">
        <f t="shared" si="5"/>
        <v/>
      </c>
    </row>
    <row r="235" spans="3:3" x14ac:dyDescent="0.25">
      <c r="C235" s="9" t="str">
        <f t="shared" si="5"/>
        <v/>
      </c>
    </row>
    <row r="236" spans="3:3" x14ac:dyDescent="0.25">
      <c r="C236" s="9" t="str">
        <f t="shared" si="5"/>
        <v/>
      </c>
    </row>
    <row r="237" spans="3:3" x14ac:dyDescent="0.25">
      <c r="C237" s="9" t="str">
        <f t="shared" si="5"/>
        <v/>
      </c>
    </row>
    <row r="238" spans="3:3" x14ac:dyDescent="0.25">
      <c r="C238" s="9" t="str">
        <f t="shared" si="5"/>
        <v/>
      </c>
    </row>
    <row r="239" spans="3:3" x14ac:dyDescent="0.25">
      <c r="C239" s="9" t="str">
        <f t="shared" si="5"/>
        <v/>
      </c>
    </row>
    <row r="240" spans="3:3" x14ac:dyDescent="0.25">
      <c r="C240" s="9" t="str">
        <f t="shared" si="5"/>
        <v/>
      </c>
    </row>
    <row r="241" spans="3:3" x14ac:dyDescent="0.25">
      <c r="C241" s="9" t="str">
        <f t="shared" si="5"/>
        <v/>
      </c>
    </row>
    <row r="242" spans="3:3" x14ac:dyDescent="0.25">
      <c r="C242" s="9" t="str">
        <f t="shared" si="5"/>
        <v/>
      </c>
    </row>
    <row r="243" spans="3:3" x14ac:dyDescent="0.25">
      <c r="C243" s="9" t="str">
        <f t="shared" si="5"/>
        <v/>
      </c>
    </row>
    <row r="244" spans="3:3" x14ac:dyDescent="0.25">
      <c r="C244" s="9" t="str">
        <f t="shared" si="5"/>
        <v/>
      </c>
    </row>
    <row r="245" spans="3:3" x14ac:dyDescent="0.25">
      <c r="C245" s="9" t="str">
        <f t="shared" si="5"/>
        <v/>
      </c>
    </row>
    <row r="246" spans="3:3" x14ac:dyDescent="0.25">
      <c r="C246" s="9" t="str">
        <f t="shared" si="5"/>
        <v/>
      </c>
    </row>
    <row r="247" spans="3:3" x14ac:dyDescent="0.25">
      <c r="C247" s="9" t="str">
        <f t="shared" si="5"/>
        <v/>
      </c>
    </row>
    <row r="248" spans="3:3" x14ac:dyDescent="0.25">
      <c r="C248" s="9" t="str">
        <f t="shared" si="5"/>
        <v/>
      </c>
    </row>
    <row r="249" spans="3:3" x14ac:dyDescent="0.25">
      <c r="C249" s="9" t="str">
        <f t="shared" si="5"/>
        <v/>
      </c>
    </row>
    <row r="250" spans="3:3" x14ac:dyDescent="0.25">
      <c r="C250" s="9" t="str">
        <f t="shared" si="5"/>
        <v/>
      </c>
    </row>
    <row r="251" spans="3:3" x14ac:dyDescent="0.25">
      <c r="C251" s="9" t="str">
        <f t="shared" si="5"/>
        <v/>
      </c>
    </row>
    <row r="252" spans="3:3" x14ac:dyDescent="0.25">
      <c r="C252" s="9" t="str">
        <f t="shared" si="5"/>
        <v/>
      </c>
    </row>
    <row r="253" spans="3:3" x14ac:dyDescent="0.25">
      <c r="C253" s="9" t="str">
        <f t="shared" si="5"/>
        <v/>
      </c>
    </row>
    <row r="254" spans="3:3" x14ac:dyDescent="0.25">
      <c r="C254" s="9" t="str">
        <f t="shared" si="5"/>
        <v/>
      </c>
    </row>
    <row r="255" spans="3:3" x14ac:dyDescent="0.25">
      <c r="C255" s="9" t="str">
        <f t="shared" si="5"/>
        <v/>
      </c>
    </row>
    <row r="256" spans="3:3" x14ac:dyDescent="0.25">
      <c r="C256" s="9" t="str">
        <f t="shared" si="5"/>
        <v/>
      </c>
    </row>
    <row r="257" spans="3:3" x14ac:dyDescent="0.25">
      <c r="C257" s="9" t="str">
        <f t="shared" si="5"/>
        <v/>
      </c>
    </row>
    <row r="258" spans="3:3" x14ac:dyDescent="0.25">
      <c r="C258" s="9" t="str">
        <f t="shared" si="5"/>
        <v/>
      </c>
    </row>
    <row r="259" spans="3:3" x14ac:dyDescent="0.25">
      <c r="C259" s="9" t="str">
        <f t="shared" si="5"/>
        <v/>
      </c>
    </row>
    <row r="260" spans="3:3" x14ac:dyDescent="0.25">
      <c r="C260" s="9" t="str">
        <f t="shared" si="5"/>
        <v/>
      </c>
    </row>
    <row r="261" spans="3:3" x14ac:dyDescent="0.25">
      <c r="C261" s="9" t="str">
        <f t="shared" si="5"/>
        <v/>
      </c>
    </row>
    <row r="262" spans="3:3" x14ac:dyDescent="0.25">
      <c r="C262" s="9" t="str">
        <f t="shared" si="5"/>
        <v/>
      </c>
    </row>
    <row r="263" spans="3:3" x14ac:dyDescent="0.25">
      <c r="C263" s="9" t="str">
        <f t="shared" si="5"/>
        <v/>
      </c>
    </row>
    <row r="264" spans="3:3" x14ac:dyDescent="0.25">
      <c r="C264" s="9" t="str">
        <f t="shared" si="5"/>
        <v/>
      </c>
    </row>
    <row r="265" spans="3:3" x14ac:dyDescent="0.25">
      <c r="C265" s="9" t="str">
        <f t="shared" si="5"/>
        <v/>
      </c>
    </row>
    <row r="266" spans="3:3" x14ac:dyDescent="0.25">
      <c r="C266" s="9" t="str">
        <f t="shared" si="5"/>
        <v/>
      </c>
    </row>
    <row r="267" spans="3:3" x14ac:dyDescent="0.25">
      <c r="C267" s="9" t="str">
        <f t="shared" si="5"/>
        <v/>
      </c>
    </row>
    <row r="268" spans="3:3" x14ac:dyDescent="0.25">
      <c r="C268" s="9" t="str">
        <f t="shared" si="5"/>
        <v/>
      </c>
    </row>
    <row r="269" spans="3:3" x14ac:dyDescent="0.25">
      <c r="C269" s="9" t="str">
        <f t="shared" si="5"/>
        <v/>
      </c>
    </row>
    <row r="270" spans="3:3" x14ac:dyDescent="0.25">
      <c r="C270" s="9" t="str">
        <f t="shared" si="5"/>
        <v/>
      </c>
    </row>
    <row r="271" spans="3:3" x14ac:dyDescent="0.25">
      <c r="C271" s="9" t="str">
        <f t="shared" si="5"/>
        <v/>
      </c>
    </row>
    <row r="272" spans="3:3" x14ac:dyDescent="0.25">
      <c r="C272" s="9" t="str">
        <f t="shared" si="5"/>
        <v/>
      </c>
    </row>
    <row r="273" spans="3:3" x14ac:dyDescent="0.25">
      <c r="C273" s="9" t="str">
        <f t="shared" si="5"/>
        <v/>
      </c>
    </row>
    <row r="274" spans="3:3" x14ac:dyDescent="0.25">
      <c r="C274" s="9" t="str">
        <f t="shared" si="5"/>
        <v/>
      </c>
    </row>
    <row r="275" spans="3:3" x14ac:dyDescent="0.25">
      <c r="C275" s="9" t="str">
        <f t="shared" ref="C275:C338" si="6">IF(A275="","",CONCATENATE(A275," ","-"," ",B275))</f>
        <v/>
      </c>
    </row>
    <row r="276" spans="3:3" x14ac:dyDescent="0.25">
      <c r="C276" s="9" t="str">
        <f t="shared" si="6"/>
        <v/>
      </c>
    </row>
    <row r="277" spans="3:3" x14ac:dyDescent="0.25">
      <c r="C277" s="9" t="str">
        <f t="shared" si="6"/>
        <v/>
      </c>
    </row>
    <row r="278" spans="3:3" x14ac:dyDescent="0.25">
      <c r="C278" s="9" t="str">
        <f t="shared" si="6"/>
        <v/>
      </c>
    </row>
    <row r="279" spans="3:3" x14ac:dyDescent="0.25">
      <c r="C279" s="9" t="str">
        <f t="shared" si="6"/>
        <v/>
      </c>
    </row>
    <row r="280" spans="3:3" x14ac:dyDescent="0.25">
      <c r="C280" s="9" t="str">
        <f t="shared" si="6"/>
        <v/>
      </c>
    </row>
    <row r="281" spans="3:3" x14ac:dyDescent="0.25">
      <c r="C281" s="9" t="str">
        <f t="shared" si="6"/>
        <v/>
      </c>
    </row>
    <row r="282" spans="3:3" x14ac:dyDescent="0.25">
      <c r="C282" s="9" t="str">
        <f t="shared" si="6"/>
        <v/>
      </c>
    </row>
    <row r="283" spans="3:3" x14ac:dyDescent="0.25">
      <c r="C283" s="9" t="str">
        <f t="shared" si="6"/>
        <v/>
      </c>
    </row>
    <row r="284" spans="3:3" x14ac:dyDescent="0.25">
      <c r="C284" s="9" t="str">
        <f t="shared" si="6"/>
        <v/>
      </c>
    </row>
    <row r="285" spans="3:3" x14ac:dyDescent="0.25">
      <c r="C285" s="9" t="str">
        <f t="shared" si="6"/>
        <v/>
      </c>
    </row>
    <row r="286" spans="3:3" x14ac:dyDescent="0.25">
      <c r="C286" s="9" t="str">
        <f t="shared" si="6"/>
        <v/>
      </c>
    </row>
    <row r="287" spans="3:3" x14ac:dyDescent="0.25">
      <c r="C287" s="9" t="str">
        <f t="shared" si="6"/>
        <v/>
      </c>
    </row>
    <row r="288" spans="3:3" x14ac:dyDescent="0.25">
      <c r="C288" s="9" t="str">
        <f t="shared" si="6"/>
        <v/>
      </c>
    </row>
    <row r="289" spans="3:3" x14ac:dyDescent="0.25">
      <c r="C289" s="9" t="str">
        <f t="shared" si="6"/>
        <v/>
      </c>
    </row>
    <row r="290" spans="3:3" x14ac:dyDescent="0.25">
      <c r="C290" s="9" t="str">
        <f t="shared" si="6"/>
        <v/>
      </c>
    </row>
    <row r="291" spans="3:3" x14ac:dyDescent="0.25">
      <c r="C291" s="9" t="str">
        <f t="shared" si="6"/>
        <v/>
      </c>
    </row>
    <row r="292" spans="3:3" x14ac:dyDescent="0.25">
      <c r="C292" s="9" t="str">
        <f t="shared" si="6"/>
        <v/>
      </c>
    </row>
    <row r="293" spans="3:3" x14ac:dyDescent="0.25">
      <c r="C293" s="9" t="str">
        <f t="shared" si="6"/>
        <v/>
      </c>
    </row>
    <row r="294" spans="3:3" x14ac:dyDescent="0.25">
      <c r="C294" s="9" t="str">
        <f t="shared" si="6"/>
        <v/>
      </c>
    </row>
    <row r="295" spans="3:3" x14ac:dyDescent="0.25">
      <c r="C295" s="9" t="str">
        <f t="shared" si="6"/>
        <v/>
      </c>
    </row>
    <row r="296" spans="3:3" x14ac:dyDescent="0.25">
      <c r="C296" s="9" t="str">
        <f t="shared" si="6"/>
        <v/>
      </c>
    </row>
    <row r="297" spans="3:3" x14ac:dyDescent="0.25">
      <c r="C297" s="9" t="str">
        <f t="shared" si="6"/>
        <v/>
      </c>
    </row>
    <row r="298" spans="3:3" x14ac:dyDescent="0.25">
      <c r="C298" s="9" t="str">
        <f t="shared" si="6"/>
        <v/>
      </c>
    </row>
    <row r="299" spans="3:3" x14ac:dyDescent="0.25">
      <c r="C299" s="9" t="str">
        <f t="shared" si="6"/>
        <v/>
      </c>
    </row>
    <row r="300" spans="3:3" x14ac:dyDescent="0.25">
      <c r="C300" s="9" t="str">
        <f t="shared" si="6"/>
        <v/>
      </c>
    </row>
    <row r="301" spans="3:3" x14ac:dyDescent="0.25">
      <c r="C301" s="9" t="str">
        <f t="shared" si="6"/>
        <v/>
      </c>
    </row>
    <row r="302" spans="3:3" x14ac:dyDescent="0.25">
      <c r="C302" s="9" t="str">
        <f t="shared" si="6"/>
        <v/>
      </c>
    </row>
    <row r="303" spans="3:3" x14ac:dyDescent="0.25">
      <c r="C303" s="9" t="str">
        <f t="shared" si="6"/>
        <v/>
      </c>
    </row>
    <row r="304" spans="3:3" x14ac:dyDescent="0.25">
      <c r="C304" s="9" t="str">
        <f t="shared" si="6"/>
        <v/>
      </c>
    </row>
    <row r="305" spans="3:3" x14ac:dyDescent="0.25">
      <c r="C305" s="9" t="str">
        <f t="shared" si="6"/>
        <v/>
      </c>
    </row>
    <row r="306" spans="3:3" x14ac:dyDescent="0.25">
      <c r="C306" s="9" t="str">
        <f t="shared" si="6"/>
        <v/>
      </c>
    </row>
    <row r="307" spans="3:3" x14ac:dyDescent="0.25">
      <c r="C307" s="9" t="str">
        <f t="shared" si="6"/>
        <v/>
      </c>
    </row>
    <row r="308" spans="3:3" x14ac:dyDescent="0.25">
      <c r="C308" s="9" t="str">
        <f t="shared" si="6"/>
        <v/>
      </c>
    </row>
    <row r="309" spans="3:3" x14ac:dyDescent="0.25">
      <c r="C309" s="9" t="str">
        <f t="shared" si="6"/>
        <v/>
      </c>
    </row>
    <row r="310" spans="3:3" x14ac:dyDescent="0.25">
      <c r="C310" s="9" t="str">
        <f t="shared" si="6"/>
        <v/>
      </c>
    </row>
    <row r="311" spans="3:3" x14ac:dyDescent="0.25">
      <c r="C311" s="9" t="str">
        <f t="shared" si="6"/>
        <v/>
      </c>
    </row>
    <row r="312" spans="3:3" x14ac:dyDescent="0.25">
      <c r="C312" s="9" t="str">
        <f t="shared" si="6"/>
        <v/>
      </c>
    </row>
    <row r="313" spans="3:3" x14ac:dyDescent="0.25">
      <c r="C313" s="9" t="str">
        <f t="shared" si="6"/>
        <v/>
      </c>
    </row>
    <row r="314" spans="3:3" x14ac:dyDescent="0.25">
      <c r="C314" s="9" t="str">
        <f t="shared" si="6"/>
        <v/>
      </c>
    </row>
    <row r="315" spans="3:3" x14ac:dyDescent="0.25">
      <c r="C315" s="9" t="str">
        <f t="shared" si="6"/>
        <v/>
      </c>
    </row>
    <row r="316" spans="3:3" x14ac:dyDescent="0.25">
      <c r="C316" s="9" t="str">
        <f t="shared" si="6"/>
        <v/>
      </c>
    </row>
    <row r="317" spans="3:3" x14ac:dyDescent="0.25">
      <c r="C317" s="9" t="str">
        <f t="shared" si="6"/>
        <v/>
      </c>
    </row>
    <row r="318" spans="3:3" x14ac:dyDescent="0.25">
      <c r="C318" s="9" t="str">
        <f t="shared" si="6"/>
        <v/>
      </c>
    </row>
    <row r="319" spans="3:3" x14ac:dyDescent="0.25">
      <c r="C319" s="9" t="str">
        <f t="shared" si="6"/>
        <v/>
      </c>
    </row>
    <row r="320" spans="3:3" x14ac:dyDescent="0.25">
      <c r="C320" s="9" t="str">
        <f t="shared" si="6"/>
        <v/>
      </c>
    </row>
    <row r="321" spans="3:3" x14ac:dyDescent="0.25">
      <c r="C321" s="9" t="str">
        <f t="shared" si="6"/>
        <v/>
      </c>
    </row>
    <row r="322" spans="3:3" x14ac:dyDescent="0.25">
      <c r="C322" s="9" t="str">
        <f t="shared" si="6"/>
        <v/>
      </c>
    </row>
    <row r="323" spans="3:3" x14ac:dyDescent="0.25">
      <c r="C323" s="9" t="str">
        <f t="shared" si="6"/>
        <v/>
      </c>
    </row>
    <row r="324" spans="3:3" x14ac:dyDescent="0.25">
      <c r="C324" s="9" t="str">
        <f t="shared" si="6"/>
        <v/>
      </c>
    </row>
    <row r="325" spans="3:3" x14ac:dyDescent="0.25">
      <c r="C325" s="9" t="str">
        <f t="shared" si="6"/>
        <v/>
      </c>
    </row>
    <row r="326" spans="3:3" x14ac:dyDescent="0.25">
      <c r="C326" s="9" t="str">
        <f t="shared" si="6"/>
        <v/>
      </c>
    </row>
    <row r="327" spans="3:3" x14ac:dyDescent="0.25">
      <c r="C327" s="9" t="str">
        <f t="shared" si="6"/>
        <v/>
      </c>
    </row>
    <row r="328" spans="3:3" x14ac:dyDescent="0.25">
      <c r="C328" s="9" t="str">
        <f t="shared" si="6"/>
        <v/>
      </c>
    </row>
    <row r="329" spans="3:3" x14ac:dyDescent="0.25">
      <c r="C329" s="9" t="str">
        <f t="shared" si="6"/>
        <v/>
      </c>
    </row>
    <row r="330" spans="3:3" x14ac:dyDescent="0.25">
      <c r="C330" s="9" t="str">
        <f t="shared" si="6"/>
        <v/>
      </c>
    </row>
    <row r="331" spans="3:3" x14ac:dyDescent="0.25">
      <c r="C331" s="9" t="str">
        <f t="shared" si="6"/>
        <v/>
      </c>
    </row>
    <row r="332" spans="3:3" x14ac:dyDescent="0.25">
      <c r="C332" s="9" t="str">
        <f t="shared" si="6"/>
        <v/>
      </c>
    </row>
    <row r="333" spans="3:3" x14ac:dyDescent="0.25">
      <c r="C333" s="9" t="str">
        <f t="shared" si="6"/>
        <v/>
      </c>
    </row>
    <row r="334" spans="3:3" x14ac:dyDescent="0.25">
      <c r="C334" s="9" t="str">
        <f t="shared" si="6"/>
        <v/>
      </c>
    </row>
    <row r="335" spans="3:3" x14ac:dyDescent="0.25">
      <c r="C335" s="9" t="str">
        <f t="shared" si="6"/>
        <v/>
      </c>
    </row>
    <row r="336" spans="3:3" x14ac:dyDescent="0.25">
      <c r="C336" s="9" t="str">
        <f t="shared" si="6"/>
        <v/>
      </c>
    </row>
    <row r="337" spans="3:3" x14ac:dyDescent="0.25">
      <c r="C337" s="9" t="str">
        <f t="shared" si="6"/>
        <v/>
      </c>
    </row>
    <row r="338" spans="3:3" x14ac:dyDescent="0.25">
      <c r="C338" s="9" t="str">
        <f t="shared" si="6"/>
        <v/>
      </c>
    </row>
    <row r="339" spans="3:3" x14ac:dyDescent="0.25">
      <c r="C339" s="9" t="str">
        <f t="shared" ref="C339:C402" si="7">IF(A339="","",CONCATENATE(A339," ","-"," ",B339))</f>
        <v/>
      </c>
    </row>
    <row r="340" spans="3:3" x14ac:dyDescent="0.25">
      <c r="C340" s="9" t="str">
        <f t="shared" si="7"/>
        <v/>
      </c>
    </row>
    <row r="341" spans="3:3" x14ac:dyDescent="0.25">
      <c r="C341" s="9" t="str">
        <f t="shared" si="7"/>
        <v/>
      </c>
    </row>
    <row r="342" spans="3:3" x14ac:dyDescent="0.25">
      <c r="C342" s="9" t="str">
        <f t="shared" si="7"/>
        <v/>
      </c>
    </row>
    <row r="343" spans="3:3" x14ac:dyDescent="0.25">
      <c r="C343" s="9" t="str">
        <f t="shared" si="7"/>
        <v/>
      </c>
    </row>
    <row r="344" spans="3:3" x14ac:dyDescent="0.25">
      <c r="C344" s="9" t="str">
        <f t="shared" si="7"/>
        <v/>
      </c>
    </row>
    <row r="345" spans="3:3" x14ac:dyDescent="0.25">
      <c r="C345" s="9" t="str">
        <f t="shared" si="7"/>
        <v/>
      </c>
    </row>
    <row r="346" spans="3:3" x14ac:dyDescent="0.25">
      <c r="C346" s="9" t="str">
        <f t="shared" si="7"/>
        <v/>
      </c>
    </row>
    <row r="347" spans="3:3" x14ac:dyDescent="0.25">
      <c r="C347" s="9" t="str">
        <f t="shared" si="7"/>
        <v/>
      </c>
    </row>
    <row r="348" spans="3:3" x14ac:dyDescent="0.25">
      <c r="C348" s="9" t="str">
        <f t="shared" si="7"/>
        <v/>
      </c>
    </row>
    <row r="349" spans="3:3" x14ac:dyDescent="0.25">
      <c r="C349" s="9" t="str">
        <f t="shared" si="7"/>
        <v/>
      </c>
    </row>
    <row r="350" spans="3:3" x14ac:dyDescent="0.25">
      <c r="C350" s="9" t="str">
        <f t="shared" si="7"/>
        <v/>
      </c>
    </row>
    <row r="351" spans="3:3" x14ac:dyDescent="0.25">
      <c r="C351" s="9" t="str">
        <f t="shared" si="7"/>
        <v/>
      </c>
    </row>
    <row r="352" spans="3:3" x14ac:dyDescent="0.25">
      <c r="C352" s="9" t="str">
        <f t="shared" si="7"/>
        <v/>
      </c>
    </row>
    <row r="353" spans="3:3" x14ac:dyDescent="0.25">
      <c r="C353" s="9" t="str">
        <f t="shared" si="7"/>
        <v/>
      </c>
    </row>
    <row r="354" spans="3:3" x14ac:dyDescent="0.25">
      <c r="C354" s="9" t="str">
        <f t="shared" si="7"/>
        <v/>
      </c>
    </row>
    <row r="355" spans="3:3" x14ac:dyDescent="0.25">
      <c r="C355" s="9" t="str">
        <f t="shared" si="7"/>
        <v/>
      </c>
    </row>
    <row r="356" spans="3:3" x14ac:dyDescent="0.25">
      <c r="C356" s="9" t="str">
        <f t="shared" si="7"/>
        <v/>
      </c>
    </row>
    <row r="357" spans="3:3" x14ac:dyDescent="0.25">
      <c r="C357" s="9" t="str">
        <f t="shared" si="7"/>
        <v/>
      </c>
    </row>
    <row r="358" spans="3:3" x14ac:dyDescent="0.25">
      <c r="C358" s="9" t="str">
        <f t="shared" si="7"/>
        <v/>
      </c>
    </row>
    <row r="359" spans="3:3" x14ac:dyDescent="0.25">
      <c r="C359" s="9" t="str">
        <f t="shared" si="7"/>
        <v/>
      </c>
    </row>
    <row r="360" spans="3:3" x14ac:dyDescent="0.25">
      <c r="C360" s="9" t="str">
        <f t="shared" si="7"/>
        <v/>
      </c>
    </row>
    <row r="361" spans="3:3" x14ac:dyDescent="0.25">
      <c r="C361" s="9" t="str">
        <f t="shared" si="7"/>
        <v/>
      </c>
    </row>
    <row r="362" spans="3:3" x14ac:dyDescent="0.25">
      <c r="C362" s="9" t="str">
        <f t="shared" si="7"/>
        <v/>
      </c>
    </row>
    <row r="363" spans="3:3" x14ac:dyDescent="0.25">
      <c r="C363" s="9" t="str">
        <f t="shared" si="7"/>
        <v/>
      </c>
    </row>
    <row r="364" spans="3:3" x14ac:dyDescent="0.25">
      <c r="C364" s="9" t="str">
        <f t="shared" si="7"/>
        <v/>
      </c>
    </row>
    <row r="365" spans="3:3" x14ac:dyDescent="0.25">
      <c r="C365" s="9" t="str">
        <f t="shared" si="7"/>
        <v/>
      </c>
    </row>
    <row r="366" spans="3:3" x14ac:dyDescent="0.25">
      <c r="C366" s="9" t="str">
        <f t="shared" si="7"/>
        <v/>
      </c>
    </row>
    <row r="367" spans="3:3" x14ac:dyDescent="0.25">
      <c r="C367" s="9" t="str">
        <f t="shared" si="7"/>
        <v/>
      </c>
    </row>
    <row r="368" spans="3:3" x14ac:dyDescent="0.25">
      <c r="C368" s="9" t="str">
        <f t="shared" si="7"/>
        <v/>
      </c>
    </row>
    <row r="369" spans="3:3" x14ac:dyDescent="0.25">
      <c r="C369" s="9" t="str">
        <f t="shared" si="7"/>
        <v/>
      </c>
    </row>
    <row r="370" spans="3:3" x14ac:dyDescent="0.25">
      <c r="C370" s="9" t="str">
        <f t="shared" si="7"/>
        <v/>
      </c>
    </row>
    <row r="371" spans="3:3" x14ac:dyDescent="0.25">
      <c r="C371" s="9" t="str">
        <f t="shared" si="7"/>
        <v/>
      </c>
    </row>
    <row r="372" spans="3:3" x14ac:dyDescent="0.25">
      <c r="C372" s="9" t="str">
        <f t="shared" si="7"/>
        <v/>
      </c>
    </row>
    <row r="373" spans="3:3" x14ac:dyDescent="0.25">
      <c r="C373" s="9" t="str">
        <f t="shared" si="7"/>
        <v/>
      </c>
    </row>
    <row r="374" spans="3:3" x14ac:dyDescent="0.25">
      <c r="C374" s="9" t="str">
        <f t="shared" si="7"/>
        <v/>
      </c>
    </row>
    <row r="375" spans="3:3" x14ac:dyDescent="0.25">
      <c r="C375" s="9" t="str">
        <f t="shared" si="7"/>
        <v/>
      </c>
    </row>
    <row r="376" spans="3:3" x14ac:dyDescent="0.25">
      <c r="C376" s="9" t="str">
        <f t="shared" si="7"/>
        <v/>
      </c>
    </row>
    <row r="377" spans="3:3" x14ac:dyDescent="0.25">
      <c r="C377" s="9" t="str">
        <f t="shared" si="7"/>
        <v/>
      </c>
    </row>
    <row r="378" spans="3:3" x14ac:dyDescent="0.25">
      <c r="C378" s="9" t="str">
        <f t="shared" si="7"/>
        <v/>
      </c>
    </row>
    <row r="379" spans="3:3" x14ac:dyDescent="0.25">
      <c r="C379" s="9" t="str">
        <f t="shared" si="7"/>
        <v/>
      </c>
    </row>
    <row r="380" spans="3:3" x14ac:dyDescent="0.25">
      <c r="C380" s="9" t="str">
        <f t="shared" si="7"/>
        <v/>
      </c>
    </row>
    <row r="381" spans="3:3" x14ac:dyDescent="0.25">
      <c r="C381" s="9" t="str">
        <f t="shared" si="7"/>
        <v/>
      </c>
    </row>
    <row r="382" spans="3:3" x14ac:dyDescent="0.25">
      <c r="C382" s="9" t="str">
        <f t="shared" si="7"/>
        <v/>
      </c>
    </row>
    <row r="383" spans="3:3" x14ac:dyDescent="0.25">
      <c r="C383" s="9" t="str">
        <f t="shared" si="7"/>
        <v/>
      </c>
    </row>
    <row r="384" spans="3:3" x14ac:dyDescent="0.25">
      <c r="C384" s="9" t="str">
        <f t="shared" si="7"/>
        <v/>
      </c>
    </row>
    <row r="385" spans="3:3" x14ac:dyDescent="0.25">
      <c r="C385" s="9" t="str">
        <f t="shared" si="7"/>
        <v/>
      </c>
    </row>
    <row r="386" spans="3:3" x14ac:dyDescent="0.25">
      <c r="C386" s="9" t="str">
        <f t="shared" si="7"/>
        <v/>
      </c>
    </row>
    <row r="387" spans="3:3" x14ac:dyDescent="0.25">
      <c r="C387" s="9" t="str">
        <f t="shared" si="7"/>
        <v/>
      </c>
    </row>
    <row r="388" spans="3:3" x14ac:dyDescent="0.25">
      <c r="C388" s="9" t="str">
        <f t="shared" si="7"/>
        <v/>
      </c>
    </row>
    <row r="389" spans="3:3" x14ac:dyDescent="0.25">
      <c r="C389" s="9" t="str">
        <f t="shared" si="7"/>
        <v/>
      </c>
    </row>
    <row r="390" spans="3:3" x14ac:dyDescent="0.25">
      <c r="C390" s="9" t="str">
        <f t="shared" si="7"/>
        <v/>
      </c>
    </row>
    <row r="391" spans="3:3" x14ac:dyDescent="0.25">
      <c r="C391" s="9" t="str">
        <f t="shared" si="7"/>
        <v/>
      </c>
    </row>
    <row r="392" spans="3:3" x14ac:dyDescent="0.25">
      <c r="C392" s="9" t="str">
        <f t="shared" si="7"/>
        <v/>
      </c>
    </row>
    <row r="393" spans="3:3" x14ac:dyDescent="0.25">
      <c r="C393" s="9" t="str">
        <f t="shared" si="7"/>
        <v/>
      </c>
    </row>
    <row r="394" spans="3:3" x14ac:dyDescent="0.25">
      <c r="C394" s="9" t="str">
        <f t="shared" si="7"/>
        <v/>
      </c>
    </row>
    <row r="395" spans="3:3" x14ac:dyDescent="0.25">
      <c r="C395" s="9" t="str">
        <f t="shared" si="7"/>
        <v/>
      </c>
    </row>
    <row r="396" spans="3:3" x14ac:dyDescent="0.25">
      <c r="C396" s="9" t="str">
        <f t="shared" si="7"/>
        <v/>
      </c>
    </row>
    <row r="397" spans="3:3" x14ac:dyDescent="0.25">
      <c r="C397" s="9" t="str">
        <f t="shared" si="7"/>
        <v/>
      </c>
    </row>
    <row r="398" spans="3:3" x14ac:dyDescent="0.25">
      <c r="C398" s="9" t="str">
        <f t="shared" si="7"/>
        <v/>
      </c>
    </row>
    <row r="399" spans="3:3" x14ac:dyDescent="0.25">
      <c r="C399" s="9" t="str">
        <f t="shared" si="7"/>
        <v/>
      </c>
    </row>
    <row r="400" spans="3:3" x14ac:dyDescent="0.25">
      <c r="C400" s="9" t="str">
        <f t="shared" si="7"/>
        <v/>
      </c>
    </row>
    <row r="401" spans="3:3" x14ac:dyDescent="0.25">
      <c r="C401" s="9" t="str">
        <f t="shared" si="7"/>
        <v/>
      </c>
    </row>
    <row r="402" spans="3:3" x14ac:dyDescent="0.25">
      <c r="C402" s="9" t="str">
        <f t="shared" si="7"/>
        <v/>
      </c>
    </row>
    <row r="403" spans="3:3" x14ac:dyDescent="0.25">
      <c r="C403" s="9" t="str">
        <f t="shared" ref="C403:C466" si="8">IF(A403="","",CONCATENATE(A403," ","-"," ",B403))</f>
        <v/>
      </c>
    </row>
    <row r="404" spans="3:3" x14ac:dyDescent="0.25">
      <c r="C404" s="9" t="str">
        <f t="shared" si="8"/>
        <v/>
      </c>
    </row>
    <row r="405" spans="3:3" x14ac:dyDescent="0.25">
      <c r="C405" s="9" t="str">
        <f t="shared" si="8"/>
        <v/>
      </c>
    </row>
    <row r="406" spans="3:3" x14ac:dyDescent="0.25">
      <c r="C406" s="9" t="str">
        <f t="shared" si="8"/>
        <v/>
      </c>
    </row>
    <row r="407" spans="3:3" x14ac:dyDescent="0.25">
      <c r="C407" s="9" t="str">
        <f t="shared" si="8"/>
        <v/>
      </c>
    </row>
    <row r="408" spans="3:3" x14ac:dyDescent="0.25">
      <c r="C408" s="9" t="str">
        <f t="shared" si="8"/>
        <v/>
      </c>
    </row>
    <row r="409" spans="3:3" x14ac:dyDescent="0.25">
      <c r="C409" s="9" t="str">
        <f t="shared" si="8"/>
        <v/>
      </c>
    </row>
    <row r="410" spans="3:3" x14ac:dyDescent="0.25">
      <c r="C410" s="9" t="str">
        <f t="shared" si="8"/>
        <v/>
      </c>
    </row>
    <row r="411" spans="3:3" x14ac:dyDescent="0.25">
      <c r="C411" s="9" t="str">
        <f t="shared" si="8"/>
        <v/>
      </c>
    </row>
    <row r="412" spans="3:3" x14ac:dyDescent="0.25">
      <c r="C412" s="9" t="str">
        <f t="shared" si="8"/>
        <v/>
      </c>
    </row>
    <row r="413" spans="3:3" x14ac:dyDescent="0.25">
      <c r="C413" s="9" t="str">
        <f t="shared" si="8"/>
        <v/>
      </c>
    </row>
    <row r="414" spans="3:3" x14ac:dyDescent="0.25">
      <c r="C414" s="9" t="str">
        <f t="shared" si="8"/>
        <v/>
      </c>
    </row>
    <row r="415" spans="3:3" x14ac:dyDescent="0.25">
      <c r="C415" s="9" t="str">
        <f t="shared" si="8"/>
        <v/>
      </c>
    </row>
    <row r="416" spans="3:3" x14ac:dyDescent="0.25">
      <c r="C416" s="9" t="str">
        <f t="shared" si="8"/>
        <v/>
      </c>
    </row>
    <row r="417" spans="3:3" x14ac:dyDescent="0.25">
      <c r="C417" s="9" t="str">
        <f t="shared" si="8"/>
        <v/>
      </c>
    </row>
    <row r="418" spans="3:3" x14ac:dyDescent="0.25">
      <c r="C418" s="9" t="str">
        <f t="shared" si="8"/>
        <v/>
      </c>
    </row>
    <row r="419" spans="3:3" x14ac:dyDescent="0.25">
      <c r="C419" s="9" t="str">
        <f t="shared" si="8"/>
        <v/>
      </c>
    </row>
    <row r="420" spans="3:3" x14ac:dyDescent="0.25">
      <c r="C420" s="9" t="str">
        <f t="shared" si="8"/>
        <v/>
      </c>
    </row>
    <row r="421" spans="3:3" x14ac:dyDescent="0.25">
      <c r="C421" s="9" t="str">
        <f t="shared" si="8"/>
        <v/>
      </c>
    </row>
    <row r="422" spans="3:3" x14ac:dyDescent="0.25">
      <c r="C422" s="9" t="str">
        <f t="shared" si="8"/>
        <v/>
      </c>
    </row>
    <row r="423" spans="3:3" x14ac:dyDescent="0.25">
      <c r="C423" s="9" t="str">
        <f t="shared" si="8"/>
        <v/>
      </c>
    </row>
    <row r="424" spans="3:3" x14ac:dyDescent="0.25">
      <c r="C424" s="9" t="str">
        <f t="shared" si="8"/>
        <v/>
      </c>
    </row>
    <row r="425" spans="3:3" x14ac:dyDescent="0.25">
      <c r="C425" s="9" t="str">
        <f t="shared" si="8"/>
        <v/>
      </c>
    </row>
    <row r="426" spans="3:3" x14ac:dyDescent="0.25">
      <c r="C426" s="9" t="str">
        <f t="shared" si="8"/>
        <v/>
      </c>
    </row>
    <row r="427" spans="3:3" x14ac:dyDescent="0.25">
      <c r="C427" s="9" t="str">
        <f t="shared" si="8"/>
        <v/>
      </c>
    </row>
    <row r="428" spans="3:3" x14ac:dyDescent="0.25">
      <c r="C428" s="9" t="str">
        <f t="shared" si="8"/>
        <v/>
      </c>
    </row>
    <row r="429" spans="3:3" x14ac:dyDescent="0.25">
      <c r="C429" s="9" t="str">
        <f t="shared" si="8"/>
        <v/>
      </c>
    </row>
    <row r="430" spans="3:3" x14ac:dyDescent="0.25">
      <c r="C430" s="9" t="str">
        <f t="shared" si="8"/>
        <v/>
      </c>
    </row>
    <row r="431" spans="3:3" x14ac:dyDescent="0.25">
      <c r="C431" s="9" t="str">
        <f t="shared" si="8"/>
        <v/>
      </c>
    </row>
    <row r="432" spans="3:3" x14ac:dyDescent="0.25">
      <c r="C432" s="9" t="str">
        <f t="shared" si="8"/>
        <v/>
      </c>
    </row>
    <row r="433" spans="3:3" x14ac:dyDescent="0.25">
      <c r="C433" s="9" t="str">
        <f t="shared" si="8"/>
        <v/>
      </c>
    </row>
    <row r="434" spans="3:3" x14ac:dyDescent="0.25">
      <c r="C434" s="9" t="str">
        <f t="shared" si="8"/>
        <v/>
      </c>
    </row>
    <row r="435" spans="3:3" x14ac:dyDescent="0.25">
      <c r="C435" s="9" t="str">
        <f t="shared" si="8"/>
        <v/>
      </c>
    </row>
    <row r="436" spans="3:3" x14ac:dyDescent="0.25">
      <c r="C436" s="9" t="str">
        <f t="shared" si="8"/>
        <v/>
      </c>
    </row>
    <row r="437" spans="3:3" x14ac:dyDescent="0.25">
      <c r="C437" s="9" t="str">
        <f t="shared" si="8"/>
        <v/>
      </c>
    </row>
    <row r="438" spans="3:3" x14ac:dyDescent="0.25">
      <c r="C438" s="9" t="str">
        <f t="shared" si="8"/>
        <v/>
      </c>
    </row>
    <row r="439" spans="3:3" x14ac:dyDescent="0.25">
      <c r="C439" s="9" t="str">
        <f t="shared" si="8"/>
        <v/>
      </c>
    </row>
    <row r="440" spans="3:3" x14ac:dyDescent="0.25">
      <c r="C440" s="9" t="str">
        <f t="shared" si="8"/>
        <v/>
      </c>
    </row>
    <row r="441" spans="3:3" x14ac:dyDescent="0.25">
      <c r="C441" s="9" t="str">
        <f t="shared" si="8"/>
        <v/>
      </c>
    </row>
    <row r="442" spans="3:3" x14ac:dyDescent="0.25">
      <c r="C442" s="9" t="str">
        <f t="shared" si="8"/>
        <v/>
      </c>
    </row>
    <row r="443" spans="3:3" x14ac:dyDescent="0.25">
      <c r="C443" s="9" t="str">
        <f t="shared" si="8"/>
        <v/>
      </c>
    </row>
    <row r="444" spans="3:3" x14ac:dyDescent="0.25">
      <c r="C444" s="9" t="str">
        <f t="shared" si="8"/>
        <v/>
      </c>
    </row>
    <row r="445" spans="3:3" x14ac:dyDescent="0.25">
      <c r="C445" s="9" t="str">
        <f t="shared" si="8"/>
        <v/>
      </c>
    </row>
    <row r="446" spans="3:3" x14ac:dyDescent="0.25">
      <c r="C446" s="9" t="str">
        <f t="shared" si="8"/>
        <v/>
      </c>
    </row>
    <row r="447" spans="3:3" x14ac:dyDescent="0.25">
      <c r="C447" s="9" t="str">
        <f t="shared" si="8"/>
        <v/>
      </c>
    </row>
    <row r="448" spans="3:3" x14ac:dyDescent="0.25">
      <c r="C448" s="9" t="str">
        <f t="shared" si="8"/>
        <v/>
      </c>
    </row>
    <row r="449" spans="3:3" x14ac:dyDescent="0.25">
      <c r="C449" s="9" t="str">
        <f t="shared" si="8"/>
        <v/>
      </c>
    </row>
    <row r="450" spans="3:3" x14ac:dyDescent="0.25">
      <c r="C450" s="9" t="str">
        <f t="shared" si="8"/>
        <v/>
      </c>
    </row>
    <row r="451" spans="3:3" x14ac:dyDescent="0.25">
      <c r="C451" s="9" t="str">
        <f t="shared" si="8"/>
        <v/>
      </c>
    </row>
    <row r="452" spans="3:3" x14ac:dyDescent="0.25">
      <c r="C452" s="9" t="str">
        <f t="shared" si="8"/>
        <v/>
      </c>
    </row>
    <row r="453" spans="3:3" x14ac:dyDescent="0.25">
      <c r="C453" s="9" t="str">
        <f t="shared" si="8"/>
        <v/>
      </c>
    </row>
    <row r="454" spans="3:3" x14ac:dyDescent="0.25">
      <c r="C454" s="9" t="str">
        <f t="shared" si="8"/>
        <v/>
      </c>
    </row>
    <row r="455" spans="3:3" x14ac:dyDescent="0.25">
      <c r="C455" s="9" t="str">
        <f t="shared" si="8"/>
        <v/>
      </c>
    </row>
    <row r="456" spans="3:3" x14ac:dyDescent="0.25">
      <c r="C456" s="9" t="str">
        <f t="shared" si="8"/>
        <v/>
      </c>
    </row>
    <row r="457" spans="3:3" x14ac:dyDescent="0.25">
      <c r="C457" s="9" t="str">
        <f t="shared" si="8"/>
        <v/>
      </c>
    </row>
    <row r="458" spans="3:3" x14ac:dyDescent="0.25">
      <c r="C458" s="9" t="str">
        <f t="shared" si="8"/>
        <v/>
      </c>
    </row>
    <row r="459" spans="3:3" x14ac:dyDescent="0.25">
      <c r="C459" s="9" t="str">
        <f t="shared" si="8"/>
        <v/>
      </c>
    </row>
    <row r="460" spans="3:3" x14ac:dyDescent="0.25">
      <c r="C460" s="9" t="str">
        <f t="shared" si="8"/>
        <v/>
      </c>
    </row>
    <row r="461" spans="3:3" x14ac:dyDescent="0.25">
      <c r="C461" s="9" t="str">
        <f t="shared" si="8"/>
        <v/>
      </c>
    </row>
    <row r="462" spans="3:3" x14ac:dyDescent="0.25">
      <c r="C462" s="9" t="str">
        <f t="shared" si="8"/>
        <v/>
      </c>
    </row>
    <row r="463" spans="3:3" x14ac:dyDescent="0.25">
      <c r="C463" s="9" t="str">
        <f t="shared" si="8"/>
        <v/>
      </c>
    </row>
    <row r="464" spans="3:3" x14ac:dyDescent="0.25">
      <c r="C464" s="9" t="str">
        <f t="shared" si="8"/>
        <v/>
      </c>
    </row>
    <row r="465" spans="3:3" x14ac:dyDescent="0.25">
      <c r="C465" s="9" t="str">
        <f t="shared" si="8"/>
        <v/>
      </c>
    </row>
    <row r="466" spans="3:3" x14ac:dyDescent="0.25">
      <c r="C466" s="9" t="str">
        <f t="shared" si="8"/>
        <v/>
      </c>
    </row>
    <row r="467" spans="3:3" x14ac:dyDescent="0.25">
      <c r="C467" s="9" t="str">
        <f t="shared" ref="C467:C526" si="9">IF(A467="","",CONCATENATE(A467," ","-"," ",B467))</f>
        <v/>
      </c>
    </row>
    <row r="468" spans="3:3" x14ac:dyDescent="0.25">
      <c r="C468" s="9" t="str">
        <f t="shared" si="9"/>
        <v/>
      </c>
    </row>
    <row r="469" spans="3:3" x14ac:dyDescent="0.25">
      <c r="C469" s="9" t="str">
        <f t="shared" si="9"/>
        <v/>
      </c>
    </row>
    <row r="470" spans="3:3" x14ac:dyDescent="0.25">
      <c r="C470" s="9" t="str">
        <f t="shared" si="9"/>
        <v/>
      </c>
    </row>
    <row r="471" spans="3:3" x14ac:dyDescent="0.25">
      <c r="C471" s="9" t="str">
        <f t="shared" si="9"/>
        <v/>
      </c>
    </row>
    <row r="472" spans="3:3" x14ac:dyDescent="0.25">
      <c r="C472" s="9" t="str">
        <f t="shared" si="9"/>
        <v/>
      </c>
    </row>
    <row r="473" spans="3:3" x14ac:dyDescent="0.25">
      <c r="C473" s="9" t="str">
        <f t="shared" si="9"/>
        <v/>
      </c>
    </row>
    <row r="474" spans="3:3" x14ac:dyDescent="0.25">
      <c r="C474" s="9" t="str">
        <f t="shared" si="9"/>
        <v/>
      </c>
    </row>
    <row r="475" spans="3:3" x14ac:dyDescent="0.25">
      <c r="C475" s="9" t="str">
        <f t="shared" si="9"/>
        <v/>
      </c>
    </row>
    <row r="476" spans="3:3" x14ac:dyDescent="0.25">
      <c r="C476" s="9" t="str">
        <f t="shared" si="9"/>
        <v/>
      </c>
    </row>
    <row r="477" spans="3:3" x14ac:dyDescent="0.25">
      <c r="C477" s="9" t="str">
        <f t="shared" si="9"/>
        <v/>
      </c>
    </row>
    <row r="478" spans="3:3" x14ac:dyDescent="0.25">
      <c r="C478" s="9" t="str">
        <f t="shared" si="9"/>
        <v/>
      </c>
    </row>
    <row r="479" spans="3:3" x14ac:dyDescent="0.25">
      <c r="C479" s="9" t="str">
        <f t="shared" si="9"/>
        <v/>
      </c>
    </row>
    <row r="480" spans="3:3" x14ac:dyDescent="0.25">
      <c r="C480" s="9" t="str">
        <f t="shared" si="9"/>
        <v/>
      </c>
    </row>
    <row r="481" spans="3:3" x14ac:dyDescent="0.25">
      <c r="C481" s="9" t="str">
        <f t="shared" si="9"/>
        <v/>
      </c>
    </row>
    <row r="482" spans="3:3" x14ac:dyDescent="0.25">
      <c r="C482" s="9" t="str">
        <f t="shared" si="9"/>
        <v/>
      </c>
    </row>
    <row r="483" spans="3:3" x14ac:dyDescent="0.25">
      <c r="C483" s="9" t="str">
        <f t="shared" si="9"/>
        <v/>
      </c>
    </row>
    <row r="484" spans="3:3" x14ac:dyDescent="0.25">
      <c r="C484" s="9" t="str">
        <f t="shared" si="9"/>
        <v/>
      </c>
    </row>
    <row r="485" spans="3:3" x14ac:dyDescent="0.25">
      <c r="C485" s="9" t="str">
        <f t="shared" si="9"/>
        <v/>
      </c>
    </row>
    <row r="486" spans="3:3" x14ac:dyDescent="0.25">
      <c r="C486" s="9" t="str">
        <f t="shared" si="9"/>
        <v/>
      </c>
    </row>
    <row r="487" spans="3:3" x14ac:dyDescent="0.25">
      <c r="C487" s="9" t="str">
        <f t="shared" si="9"/>
        <v/>
      </c>
    </row>
    <row r="488" spans="3:3" x14ac:dyDescent="0.25">
      <c r="C488" s="9" t="str">
        <f t="shared" si="9"/>
        <v/>
      </c>
    </row>
    <row r="489" spans="3:3" x14ac:dyDescent="0.25">
      <c r="C489" s="9" t="str">
        <f t="shared" si="9"/>
        <v/>
      </c>
    </row>
    <row r="490" spans="3:3" x14ac:dyDescent="0.25">
      <c r="C490" s="9" t="str">
        <f t="shared" si="9"/>
        <v/>
      </c>
    </row>
    <row r="491" spans="3:3" x14ac:dyDescent="0.25">
      <c r="C491" s="9" t="str">
        <f t="shared" si="9"/>
        <v/>
      </c>
    </row>
    <row r="492" spans="3:3" x14ac:dyDescent="0.25">
      <c r="C492" s="9" t="str">
        <f t="shared" si="9"/>
        <v/>
      </c>
    </row>
    <row r="493" spans="3:3" x14ac:dyDescent="0.25">
      <c r="C493" s="9" t="str">
        <f t="shared" si="9"/>
        <v/>
      </c>
    </row>
    <row r="494" spans="3:3" x14ac:dyDescent="0.25">
      <c r="C494" s="9" t="str">
        <f t="shared" si="9"/>
        <v/>
      </c>
    </row>
    <row r="495" spans="3:3" x14ac:dyDescent="0.25">
      <c r="C495" s="9" t="str">
        <f t="shared" si="9"/>
        <v/>
      </c>
    </row>
    <row r="496" spans="3:3" x14ac:dyDescent="0.25">
      <c r="C496" s="9" t="str">
        <f t="shared" si="9"/>
        <v/>
      </c>
    </row>
    <row r="497" spans="3:3" x14ac:dyDescent="0.25">
      <c r="C497" s="9" t="str">
        <f t="shared" si="9"/>
        <v/>
      </c>
    </row>
    <row r="498" spans="3:3" x14ac:dyDescent="0.25">
      <c r="C498" s="9" t="str">
        <f t="shared" si="9"/>
        <v/>
      </c>
    </row>
    <row r="499" spans="3:3" x14ac:dyDescent="0.25">
      <c r="C499" s="9" t="str">
        <f t="shared" si="9"/>
        <v/>
      </c>
    </row>
    <row r="500" spans="3:3" x14ac:dyDescent="0.25">
      <c r="C500" s="9" t="str">
        <f t="shared" si="9"/>
        <v/>
      </c>
    </row>
    <row r="501" spans="3:3" x14ac:dyDescent="0.25">
      <c r="C501" s="9" t="str">
        <f t="shared" si="9"/>
        <v/>
      </c>
    </row>
    <row r="502" spans="3:3" x14ac:dyDescent="0.25">
      <c r="C502" s="9" t="str">
        <f t="shared" si="9"/>
        <v/>
      </c>
    </row>
    <row r="503" spans="3:3" x14ac:dyDescent="0.25">
      <c r="C503" s="9" t="str">
        <f t="shared" si="9"/>
        <v/>
      </c>
    </row>
    <row r="504" spans="3:3" x14ac:dyDescent="0.25">
      <c r="C504" s="9" t="str">
        <f t="shared" si="9"/>
        <v/>
      </c>
    </row>
    <row r="505" spans="3:3" x14ac:dyDescent="0.25">
      <c r="C505" s="9" t="str">
        <f t="shared" si="9"/>
        <v/>
      </c>
    </row>
    <row r="506" spans="3:3" x14ac:dyDescent="0.25">
      <c r="C506" s="9" t="str">
        <f t="shared" si="9"/>
        <v/>
      </c>
    </row>
    <row r="507" spans="3:3" x14ac:dyDescent="0.25">
      <c r="C507" s="9" t="str">
        <f t="shared" si="9"/>
        <v/>
      </c>
    </row>
    <row r="508" spans="3:3" x14ac:dyDescent="0.25">
      <c r="C508" s="9" t="str">
        <f t="shared" si="9"/>
        <v/>
      </c>
    </row>
    <row r="509" spans="3:3" x14ac:dyDescent="0.25">
      <c r="C509" s="9" t="str">
        <f t="shared" si="9"/>
        <v/>
      </c>
    </row>
    <row r="510" spans="3:3" x14ac:dyDescent="0.25">
      <c r="C510" s="9" t="str">
        <f t="shared" si="9"/>
        <v/>
      </c>
    </row>
    <row r="511" spans="3:3" x14ac:dyDescent="0.25">
      <c r="C511" s="9" t="str">
        <f t="shared" si="9"/>
        <v/>
      </c>
    </row>
    <row r="512" spans="3:3" x14ac:dyDescent="0.25">
      <c r="C512" s="9" t="str">
        <f t="shared" si="9"/>
        <v/>
      </c>
    </row>
    <row r="513" spans="3:3" x14ac:dyDescent="0.25">
      <c r="C513" s="9" t="str">
        <f t="shared" si="9"/>
        <v/>
      </c>
    </row>
    <row r="514" spans="3:3" x14ac:dyDescent="0.25">
      <c r="C514" s="9" t="str">
        <f t="shared" si="9"/>
        <v/>
      </c>
    </row>
    <row r="515" spans="3:3" x14ac:dyDescent="0.25">
      <c r="C515" s="9" t="str">
        <f t="shared" si="9"/>
        <v/>
      </c>
    </row>
    <row r="516" spans="3:3" x14ac:dyDescent="0.25">
      <c r="C516" s="9" t="str">
        <f t="shared" si="9"/>
        <v/>
      </c>
    </row>
    <row r="517" spans="3:3" x14ac:dyDescent="0.25">
      <c r="C517" s="9" t="str">
        <f t="shared" si="9"/>
        <v/>
      </c>
    </row>
    <row r="518" spans="3:3" x14ac:dyDescent="0.25">
      <c r="C518" s="9" t="str">
        <f t="shared" si="9"/>
        <v/>
      </c>
    </row>
    <row r="519" spans="3:3" x14ac:dyDescent="0.25">
      <c r="C519" s="9" t="str">
        <f t="shared" si="9"/>
        <v/>
      </c>
    </row>
    <row r="520" spans="3:3" x14ac:dyDescent="0.25">
      <c r="C520" s="9" t="str">
        <f t="shared" si="9"/>
        <v/>
      </c>
    </row>
    <row r="521" spans="3:3" x14ac:dyDescent="0.25">
      <c r="C521" s="9" t="str">
        <f t="shared" si="9"/>
        <v/>
      </c>
    </row>
    <row r="522" spans="3:3" x14ac:dyDescent="0.25">
      <c r="C522" s="9" t="str">
        <f t="shared" si="9"/>
        <v/>
      </c>
    </row>
    <row r="523" spans="3:3" x14ac:dyDescent="0.25">
      <c r="C523" s="9" t="str">
        <f t="shared" si="9"/>
        <v/>
      </c>
    </row>
    <row r="524" spans="3:3" x14ac:dyDescent="0.25">
      <c r="C524" s="9" t="str">
        <f t="shared" si="9"/>
        <v/>
      </c>
    </row>
    <row r="525" spans="3:3" x14ac:dyDescent="0.25">
      <c r="C525" s="9" t="str">
        <f t="shared" si="9"/>
        <v/>
      </c>
    </row>
    <row r="526" spans="3:3" x14ac:dyDescent="0.25">
      <c r="C526" s="9" t="str">
        <f t="shared" si="9"/>
        <v/>
      </c>
    </row>
  </sheetData>
  <autoFilter ref="A12:B526" xr:uid="{00000000-0001-0000-0500-000000000000}"/>
  <sortState xmlns:xlrd2="http://schemas.microsoft.com/office/spreadsheetml/2017/richdata2" ref="A13:C37">
    <sortCondition ref="B13:B37"/>
  </sortState>
  <mergeCells count="1">
    <mergeCell ref="A6:B6"/>
  </mergeCells>
  <pageMargins left="0.7" right="0.7" top="0.75" bottom="0.75" header="0.3" footer="0.3"/>
  <pageSetup orientation="portrait" horizontalDpi="4294967292" verticalDpi="4294967292"/>
  <drawing r:id="rId1"/>
  <legacyDrawing r:id="rId2"/>
  <mc:AlternateContent xmlns:mc="http://schemas.openxmlformats.org/markup-compatibility/2006">
    <mc:Choice Requires="x14">
      <controls>
        <mc:AlternateContent xmlns:mc="http://schemas.openxmlformats.org/markup-compatibility/2006">
          <mc:Choice Requires="x14">
            <control shapeId="2694147" r:id="rId3" name="Button 3">
              <controlPr defaultSize="0" print="0" autoFill="0" autoPict="0" macro="[0]!SMTRES">
                <anchor moveWithCells="1" sizeWithCells="1">
                  <from>
                    <xdr:col>1</xdr:col>
                    <xdr:colOff>7581900</xdr:colOff>
                    <xdr:row>1</xdr:row>
                    <xdr:rowOff>47625</xdr:rowOff>
                  </from>
                  <to>
                    <xdr:col>1</xdr:col>
                    <xdr:colOff>8458200</xdr:colOff>
                    <xdr:row>3</xdr:row>
                    <xdr:rowOff>152400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5"/>
  <dimension ref="A1:XFD295"/>
  <sheetViews>
    <sheetView showGridLines="0" showRowColHeaders="0" zoomScale="70" zoomScaleNormal="70" zoomScalePageLayoutView="70" workbookViewId="0"/>
  </sheetViews>
  <sheetFormatPr baseColWidth="10" defaultRowHeight="15.75" x14ac:dyDescent="0.25"/>
  <cols>
    <col min="1" max="1" width="4.5" style="10" customWidth="1"/>
    <col min="2" max="2" width="8" style="10" customWidth="1"/>
    <col min="3" max="3" width="18.5" style="10" customWidth="1"/>
    <col min="4" max="4" width="24" style="10" customWidth="1"/>
    <col min="5" max="5" width="34" style="10" customWidth="1"/>
    <col min="6" max="7" width="24" style="10" customWidth="1"/>
    <col min="8" max="8" width="50.5" style="10" customWidth="1"/>
  </cols>
  <sheetData>
    <row r="1" spans="1:8 16384:16384" x14ac:dyDescent="0.25">
      <c r="XFD1" s="10" t="s">
        <v>276</v>
      </c>
    </row>
    <row r="5" spans="1:8 16384:16384" ht="16.5" thickBot="1" x14ac:dyDescent="0.3"/>
    <row r="6" spans="1:8 16384:16384" ht="16.5" thickBot="1" x14ac:dyDescent="0.3">
      <c r="B6" s="70" t="s">
        <v>57</v>
      </c>
      <c r="C6" s="69"/>
      <c r="D6" s="71"/>
      <c r="E6" s="72"/>
      <c r="F6" s="72"/>
      <c r="G6" s="73"/>
      <c r="H6" s="69"/>
    </row>
    <row r="7" spans="1:8 16384:16384" ht="16.5" thickBot="1" x14ac:dyDescent="0.3">
      <c r="B7" s="70" t="s">
        <v>58</v>
      </c>
      <c r="C7" s="69"/>
      <c r="D7" s="71"/>
      <c r="E7" s="72"/>
      <c r="F7" s="72"/>
      <c r="G7" s="73"/>
      <c r="H7" s="69"/>
    </row>
    <row r="8" spans="1:8 16384:16384" ht="16.5" thickBot="1" x14ac:dyDescent="0.3">
      <c r="B8" s="70" t="s">
        <v>59</v>
      </c>
      <c r="C8" s="69"/>
      <c r="D8" s="71"/>
      <c r="E8" s="72"/>
      <c r="F8" s="72"/>
      <c r="G8" s="73"/>
      <c r="H8" s="69"/>
    </row>
    <row r="9" spans="1:8 16384:16384" x14ac:dyDescent="0.25">
      <c r="B9" s="70"/>
      <c r="C9" s="69"/>
      <c r="D9" s="69"/>
      <c r="E9" s="69"/>
      <c r="F9" s="69"/>
      <c r="G9" s="69"/>
      <c r="H9" s="69"/>
    </row>
    <row r="10" spans="1:8 16384:16384" x14ac:dyDescent="0.25">
      <c r="B10" s="69"/>
      <c r="C10" s="69"/>
      <c r="D10" s="69"/>
      <c r="E10" s="69"/>
      <c r="F10" s="69"/>
      <c r="G10" s="69"/>
      <c r="H10" s="69"/>
    </row>
    <row r="11" spans="1:8 16384:16384" x14ac:dyDescent="0.25">
      <c r="B11" s="69"/>
      <c r="C11" s="69"/>
      <c r="D11" s="69"/>
      <c r="E11" s="69"/>
      <c r="F11" s="69"/>
      <c r="G11" s="69"/>
      <c r="H11" s="69"/>
    </row>
    <row r="12" spans="1:8 16384:16384" ht="16.5" thickBot="1" x14ac:dyDescent="0.3">
      <c r="B12" s="69"/>
      <c r="C12" s="69"/>
      <c r="D12" s="69"/>
      <c r="E12" s="69"/>
      <c r="F12" s="69"/>
      <c r="G12" s="69"/>
      <c r="H12" s="69"/>
    </row>
    <row r="13" spans="1:8 16384:16384" x14ac:dyDescent="0.25">
      <c r="B13" s="541" t="s">
        <v>66</v>
      </c>
      <c r="C13" s="542"/>
      <c r="D13" s="542"/>
      <c r="E13" s="542"/>
      <c r="F13" s="542"/>
      <c r="G13" s="542"/>
      <c r="H13" s="543"/>
    </row>
    <row r="14" spans="1:8 16384:16384" ht="16.5" thickBot="1" x14ac:dyDescent="0.3">
      <c r="B14" s="544"/>
      <c r="C14" s="545"/>
      <c r="D14" s="545"/>
      <c r="E14" s="545"/>
      <c r="F14" s="545"/>
      <c r="G14" s="545"/>
      <c r="H14" s="546"/>
    </row>
    <row r="15" spans="1:8 16384:16384" ht="16.5" thickBot="1" x14ac:dyDescent="0.3">
      <c r="B15" s="69"/>
      <c r="C15" s="69"/>
      <c r="D15" s="69"/>
      <c r="E15" s="69"/>
      <c r="F15" s="69"/>
      <c r="G15" s="69"/>
      <c r="H15" s="69"/>
    </row>
    <row r="16" spans="1:8 16384:16384" s="3" customFormat="1" ht="32.25" thickBot="1" x14ac:dyDescent="0.3">
      <c r="A16" s="11"/>
      <c r="B16" s="74" t="s">
        <v>67</v>
      </c>
      <c r="C16" s="75" t="s">
        <v>178</v>
      </c>
      <c r="D16" s="76" t="s">
        <v>179</v>
      </c>
      <c r="E16" s="76" t="s">
        <v>99</v>
      </c>
      <c r="F16" s="76" t="s">
        <v>180</v>
      </c>
      <c r="G16" s="76" t="s">
        <v>102</v>
      </c>
      <c r="H16" s="77" t="s">
        <v>181</v>
      </c>
    </row>
    <row r="17" spans="1:8" s="3" customFormat="1" x14ac:dyDescent="0.25">
      <c r="A17" s="11"/>
      <c r="B17" s="80">
        <v>1</v>
      </c>
      <c r="C17" s="32"/>
      <c r="D17" s="32"/>
      <c r="E17" s="32"/>
      <c r="F17" s="49"/>
      <c r="G17" s="49" t="s">
        <v>49</v>
      </c>
      <c r="H17" s="68"/>
    </row>
    <row r="18" spans="1:8" ht="16.5" thickBot="1" x14ac:dyDescent="0.3">
      <c r="B18" s="78" t="s">
        <v>146</v>
      </c>
      <c r="C18" s="79"/>
      <c r="D18" s="50"/>
      <c r="E18" s="32" t="s">
        <v>186</v>
      </c>
      <c r="F18" s="33"/>
      <c r="G18" s="49"/>
      <c r="H18" s="50"/>
    </row>
    <row r="19" spans="1:8" ht="16.5" thickBot="1" x14ac:dyDescent="0.3">
      <c r="B19" s="34" t="s">
        <v>146</v>
      </c>
      <c r="C19" s="48"/>
      <c r="D19" s="50"/>
      <c r="E19" s="32"/>
      <c r="F19" s="33"/>
      <c r="G19" s="49"/>
      <c r="H19" s="50"/>
    </row>
    <row r="20" spans="1:8" ht="16.5" thickBot="1" x14ac:dyDescent="0.3">
      <c r="B20" s="34" t="s">
        <v>146</v>
      </c>
      <c r="C20" s="48"/>
      <c r="D20" s="50"/>
      <c r="E20" s="32"/>
      <c r="F20" s="33"/>
      <c r="G20" s="49"/>
      <c r="H20" s="50"/>
    </row>
    <row r="21" spans="1:8" ht="16.5" thickBot="1" x14ac:dyDescent="0.3">
      <c r="B21" s="34" t="s">
        <v>146</v>
      </c>
      <c r="C21" s="48"/>
      <c r="D21" s="50"/>
      <c r="E21" s="32"/>
      <c r="F21" s="33"/>
      <c r="G21" s="49"/>
      <c r="H21" s="50"/>
    </row>
    <row r="22" spans="1:8" ht="16.5" thickBot="1" x14ac:dyDescent="0.3">
      <c r="B22" s="34" t="s">
        <v>146</v>
      </c>
      <c r="C22" s="48"/>
      <c r="D22" s="50"/>
      <c r="E22" s="32"/>
      <c r="F22" s="33"/>
      <c r="G22" s="49"/>
      <c r="H22" s="50"/>
    </row>
    <row r="23" spans="1:8" ht="16.5" thickBot="1" x14ac:dyDescent="0.3">
      <c r="B23" s="34" t="s">
        <v>146</v>
      </c>
      <c r="C23" s="48"/>
      <c r="D23" s="50"/>
      <c r="E23" s="32"/>
      <c r="F23" s="33"/>
      <c r="G23" s="49"/>
      <c r="H23" s="50"/>
    </row>
    <row r="24" spans="1:8" ht="16.5" thickBot="1" x14ac:dyDescent="0.3">
      <c r="B24" s="34" t="s">
        <v>146</v>
      </c>
      <c r="C24" s="48"/>
      <c r="D24" s="50"/>
      <c r="E24" s="32"/>
      <c r="F24" s="33"/>
      <c r="G24" s="49"/>
      <c r="H24" s="50"/>
    </row>
    <row r="25" spans="1:8" ht="16.5" thickBot="1" x14ac:dyDescent="0.3">
      <c r="B25" s="34" t="s">
        <v>146</v>
      </c>
      <c r="C25" s="48"/>
      <c r="D25" s="50"/>
      <c r="E25" s="32"/>
      <c r="F25" s="33"/>
      <c r="G25" s="49"/>
      <c r="H25" s="50"/>
    </row>
    <row r="26" spans="1:8" ht="16.5" thickBot="1" x14ac:dyDescent="0.3">
      <c r="B26" s="34" t="s">
        <v>146</v>
      </c>
      <c r="C26" s="48"/>
      <c r="D26" s="50"/>
      <c r="E26" s="32"/>
      <c r="F26" s="33"/>
      <c r="G26" s="49"/>
      <c r="H26" s="50"/>
    </row>
    <row r="27" spans="1:8" x14ac:dyDescent="0.25">
      <c r="B27" s="12" t="s">
        <v>146</v>
      </c>
      <c r="C27" s="50"/>
      <c r="D27" s="50"/>
      <c r="E27" s="50"/>
      <c r="F27" s="50"/>
      <c r="G27" s="50"/>
      <c r="H27" s="50"/>
    </row>
    <row r="28" spans="1:8" x14ac:dyDescent="0.25">
      <c r="B28" s="12"/>
      <c r="C28" s="11"/>
      <c r="D28" s="11"/>
      <c r="E28" s="11"/>
      <c r="F28" s="11"/>
      <c r="G28" s="11"/>
      <c r="H28" s="11"/>
    </row>
    <row r="29" spans="1:8" x14ac:dyDescent="0.25">
      <c r="B29" s="12"/>
      <c r="C29" s="11"/>
      <c r="D29" s="11"/>
      <c r="E29" s="11"/>
      <c r="F29" s="11"/>
      <c r="G29" s="11"/>
      <c r="H29" s="11"/>
    </row>
    <row r="30" spans="1:8" x14ac:dyDescent="0.25">
      <c r="B30" s="12"/>
      <c r="C30" s="11"/>
      <c r="D30" s="11"/>
      <c r="E30" s="11"/>
      <c r="F30" s="11"/>
      <c r="G30" s="11"/>
      <c r="H30" s="11"/>
    </row>
    <row r="31" spans="1:8" x14ac:dyDescent="0.25">
      <c r="B31" s="12"/>
      <c r="C31" s="11"/>
      <c r="D31" s="11"/>
      <c r="E31" s="11"/>
      <c r="F31" s="11"/>
      <c r="G31" s="11"/>
      <c r="H31" s="11"/>
    </row>
    <row r="32" spans="1:8" x14ac:dyDescent="0.25">
      <c r="B32" s="12"/>
      <c r="C32" s="11"/>
      <c r="D32" s="11"/>
      <c r="E32" s="11"/>
      <c r="F32" s="11"/>
      <c r="G32" s="11"/>
      <c r="H32" s="11"/>
    </row>
    <row r="33" spans="2:8" x14ac:dyDescent="0.25">
      <c r="B33" s="12"/>
      <c r="C33" s="11"/>
      <c r="D33" s="11"/>
      <c r="E33" s="11"/>
      <c r="F33" s="11"/>
      <c r="G33" s="11"/>
      <c r="H33" s="11"/>
    </row>
    <row r="34" spans="2:8" x14ac:dyDescent="0.25">
      <c r="B34" s="12"/>
      <c r="C34" s="11"/>
      <c r="D34" s="11"/>
      <c r="E34" s="11"/>
      <c r="F34" s="11"/>
      <c r="G34" s="11"/>
      <c r="H34" s="11"/>
    </row>
    <row r="35" spans="2:8" x14ac:dyDescent="0.25">
      <c r="B35" s="12"/>
      <c r="C35" s="11"/>
      <c r="D35" s="11"/>
      <c r="E35" s="11"/>
      <c r="F35" s="11"/>
      <c r="G35" s="11"/>
      <c r="H35" s="11"/>
    </row>
    <row r="36" spans="2:8" x14ac:dyDescent="0.25">
      <c r="B36" s="12"/>
      <c r="C36" s="11"/>
      <c r="D36" s="11"/>
      <c r="E36" s="11"/>
      <c r="F36" s="11"/>
      <c r="G36" s="11"/>
      <c r="H36" s="11"/>
    </row>
    <row r="37" spans="2:8" x14ac:dyDescent="0.25">
      <c r="B37" s="12"/>
      <c r="C37" s="11"/>
      <c r="D37" s="11"/>
      <c r="E37" s="11"/>
      <c r="F37" s="11"/>
      <c r="G37" s="11"/>
      <c r="H37" s="11"/>
    </row>
    <row r="38" spans="2:8" x14ac:dyDescent="0.25">
      <c r="B38" s="12"/>
      <c r="C38" s="11"/>
      <c r="D38" s="11"/>
      <c r="E38" s="11"/>
      <c r="F38" s="11"/>
      <c r="G38" s="11"/>
      <c r="H38" s="11"/>
    </row>
    <row r="39" spans="2:8" x14ac:dyDescent="0.25">
      <c r="B39" s="12"/>
      <c r="C39" s="11"/>
      <c r="D39" s="11"/>
      <c r="E39" s="11"/>
      <c r="F39" s="11"/>
      <c r="G39" s="11"/>
      <c r="H39" s="11"/>
    </row>
    <row r="40" spans="2:8" x14ac:dyDescent="0.25">
      <c r="B40" s="12"/>
      <c r="C40" s="11"/>
      <c r="D40" s="11"/>
      <c r="E40" s="11"/>
      <c r="F40" s="11"/>
      <c r="G40" s="11"/>
      <c r="H40" s="11"/>
    </row>
    <row r="41" spans="2:8" x14ac:dyDescent="0.25">
      <c r="B41" s="12"/>
      <c r="C41" s="11"/>
      <c r="D41" s="11"/>
      <c r="E41" s="11"/>
      <c r="F41" s="11"/>
      <c r="G41" s="11"/>
      <c r="H41" s="11"/>
    </row>
    <row r="42" spans="2:8" x14ac:dyDescent="0.25">
      <c r="B42" s="12"/>
      <c r="C42" s="11"/>
      <c r="D42" s="11"/>
      <c r="E42" s="11"/>
      <c r="F42" s="11"/>
      <c r="G42" s="11"/>
      <c r="H42" s="11"/>
    </row>
    <row r="43" spans="2:8" x14ac:dyDescent="0.25">
      <c r="B43" s="12"/>
      <c r="C43" s="11"/>
      <c r="D43" s="11"/>
      <c r="E43" s="11"/>
      <c r="F43" s="11"/>
      <c r="G43" s="11"/>
      <c r="H43" s="11"/>
    </row>
    <row r="44" spans="2:8" x14ac:dyDescent="0.25">
      <c r="B44" s="12"/>
      <c r="C44" s="11"/>
      <c r="D44" s="11"/>
      <c r="E44" s="11"/>
      <c r="F44" s="11"/>
      <c r="G44" s="11"/>
      <c r="H44" s="11"/>
    </row>
    <row r="45" spans="2:8" x14ac:dyDescent="0.25">
      <c r="B45" s="12"/>
      <c r="C45" s="11"/>
      <c r="D45" s="11"/>
      <c r="E45" s="11"/>
      <c r="F45" s="11"/>
      <c r="G45" s="11"/>
      <c r="H45" s="11"/>
    </row>
    <row r="46" spans="2:8" x14ac:dyDescent="0.25">
      <c r="B46" s="12"/>
      <c r="C46" s="11"/>
      <c r="D46" s="11"/>
      <c r="E46" s="11"/>
      <c r="F46" s="11"/>
      <c r="G46" s="11"/>
      <c r="H46" s="11"/>
    </row>
    <row r="47" spans="2:8" x14ac:dyDescent="0.25">
      <c r="B47" s="12"/>
      <c r="C47" s="11"/>
      <c r="D47" s="11"/>
      <c r="E47" s="11"/>
      <c r="F47" s="11"/>
      <c r="G47" s="11"/>
      <c r="H47" s="11"/>
    </row>
    <row r="48" spans="2:8" x14ac:dyDescent="0.25">
      <c r="B48" s="12"/>
      <c r="C48" s="11"/>
      <c r="D48" s="11"/>
      <c r="E48" s="11"/>
      <c r="F48" s="11"/>
      <c r="G48" s="11"/>
      <c r="H48" s="11"/>
    </row>
    <row r="49" spans="2:8" x14ac:dyDescent="0.25">
      <c r="B49" s="12"/>
      <c r="C49" s="11"/>
      <c r="D49" s="11"/>
      <c r="E49" s="11"/>
      <c r="F49" s="11"/>
      <c r="G49" s="11"/>
      <c r="H49" s="11"/>
    </row>
    <row r="50" spans="2:8" x14ac:dyDescent="0.25">
      <c r="B50" s="12"/>
      <c r="C50" s="11"/>
      <c r="D50" s="11"/>
      <c r="E50" s="11"/>
      <c r="F50" s="11"/>
      <c r="G50" s="11"/>
      <c r="H50" s="11"/>
    </row>
    <row r="51" spans="2:8" x14ac:dyDescent="0.25">
      <c r="B51" s="12"/>
      <c r="C51" s="11"/>
      <c r="D51" s="11"/>
      <c r="E51" s="11"/>
      <c r="F51" s="11"/>
      <c r="G51" s="11"/>
      <c r="H51" s="11"/>
    </row>
    <row r="52" spans="2:8" x14ac:dyDescent="0.25">
      <c r="B52" s="12"/>
      <c r="C52" s="11"/>
      <c r="D52" s="11"/>
      <c r="E52" s="11"/>
      <c r="F52" s="11"/>
      <c r="G52" s="11"/>
      <c r="H52" s="11"/>
    </row>
    <row r="53" spans="2:8" x14ac:dyDescent="0.25">
      <c r="B53" s="12"/>
      <c r="C53" s="11"/>
      <c r="D53" s="11"/>
      <c r="E53" s="11"/>
      <c r="F53" s="11"/>
      <c r="G53" s="11"/>
      <c r="H53" s="11"/>
    </row>
    <row r="54" spans="2:8" x14ac:dyDescent="0.25">
      <c r="B54" s="12"/>
      <c r="C54" s="11"/>
      <c r="D54" s="11"/>
      <c r="E54" s="11"/>
      <c r="F54" s="11"/>
      <c r="G54" s="11"/>
      <c r="H54" s="11"/>
    </row>
    <row r="55" spans="2:8" x14ac:dyDescent="0.25">
      <c r="B55" s="12"/>
      <c r="C55" s="11"/>
      <c r="D55" s="11"/>
      <c r="E55" s="11"/>
      <c r="F55" s="11"/>
      <c r="G55" s="11"/>
      <c r="H55" s="11"/>
    </row>
    <row r="56" spans="2:8" x14ac:dyDescent="0.25">
      <c r="B56" s="12"/>
      <c r="C56" s="11"/>
      <c r="D56" s="11"/>
      <c r="E56" s="11"/>
      <c r="F56" s="11"/>
      <c r="G56" s="11"/>
      <c r="H56" s="11"/>
    </row>
    <row r="57" spans="2:8" x14ac:dyDescent="0.25">
      <c r="B57" s="12"/>
      <c r="C57" s="11"/>
      <c r="D57" s="11"/>
      <c r="E57" s="11"/>
      <c r="F57" s="11"/>
      <c r="G57" s="11"/>
      <c r="H57" s="11"/>
    </row>
    <row r="58" spans="2:8" x14ac:dyDescent="0.25">
      <c r="B58" s="12"/>
      <c r="C58" s="11"/>
      <c r="D58" s="11"/>
      <c r="E58" s="11"/>
      <c r="F58" s="11"/>
      <c r="G58" s="11"/>
      <c r="H58" s="11"/>
    </row>
    <row r="59" spans="2:8" x14ac:dyDescent="0.25">
      <c r="B59" s="12"/>
      <c r="C59" s="11"/>
      <c r="D59" s="11"/>
      <c r="E59" s="11"/>
      <c r="F59" s="11"/>
      <c r="G59" s="11"/>
      <c r="H59" s="11"/>
    </row>
    <row r="60" spans="2:8" x14ac:dyDescent="0.25">
      <c r="B60" s="12"/>
      <c r="C60" s="11"/>
      <c r="D60" s="11"/>
      <c r="E60" s="11"/>
      <c r="F60" s="11"/>
      <c r="G60" s="11"/>
      <c r="H60" s="11"/>
    </row>
    <row r="61" spans="2:8" x14ac:dyDescent="0.25">
      <c r="B61" s="12"/>
      <c r="C61" s="11"/>
      <c r="D61" s="11"/>
      <c r="E61" s="11"/>
      <c r="F61" s="11"/>
      <c r="G61" s="11"/>
      <c r="H61" s="11"/>
    </row>
    <row r="62" spans="2:8" x14ac:dyDescent="0.25">
      <c r="B62" s="12"/>
      <c r="C62" s="11"/>
      <c r="D62" s="11"/>
      <c r="E62" s="11"/>
      <c r="F62" s="11"/>
      <c r="G62" s="11"/>
      <c r="H62" s="11"/>
    </row>
    <row r="63" spans="2:8" x14ac:dyDescent="0.25">
      <c r="B63" s="12"/>
      <c r="C63" s="11"/>
      <c r="D63" s="11"/>
      <c r="E63" s="11"/>
      <c r="F63" s="11"/>
      <c r="G63" s="11"/>
      <c r="H63" s="11"/>
    </row>
    <row r="64" spans="2:8" x14ac:dyDescent="0.25">
      <c r="B64" s="12"/>
      <c r="C64" s="11"/>
      <c r="D64" s="11"/>
      <c r="E64" s="11"/>
      <c r="F64" s="11"/>
      <c r="G64" s="11"/>
      <c r="H64" s="11"/>
    </row>
    <row r="65" spans="2:8" x14ac:dyDescent="0.25">
      <c r="B65" s="12"/>
      <c r="C65" s="11"/>
      <c r="D65" s="11"/>
      <c r="E65" s="11"/>
      <c r="F65" s="11"/>
      <c r="G65" s="11"/>
      <c r="H65" s="11"/>
    </row>
    <row r="66" spans="2:8" x14ac:dyDescent="0.25">
      <c r="B66" s="12"/>
      <c r="C66" s="11"/>
      <c r="D66" s="11"/>
      <c r="E66" s="11"/>
      <c r="F66" s="11"/>
      <c r="G66" s="11"/>
      <c r="H66" s="11"/>
    </row>
    <row r="67" spans="2:8" x14ac:dyDescent="0.25">
      <c r="B67" s="12"/>
      <c r="C67" s="11"/>
      <c r="D67" s="11"/>
      <c r="E67" s="11"/>
      <c r="F67" s="11"/>
      <c r="G67" s="11"/>
      <c r="H67" s="11"/>
    </row>
    <row r="68" spans="2:8" x14ac:dyDescent="0.25">
      <c r="B68" s="12"/>
      <c r="C68" s="11"/>
      <c r="D68" s="11"/>
      <c r="E68" s="11"/>
      <c r="F68" s="11"/>
      <c r="G68" s="11"/>
      <c r="H68" s="11"/>
    </row>
    <row r="69" spans="2:8" x14ac:dyDescent="0.25">
      <c r="B69" s="12"/>
      <c r="C69" s="11"/>
      <c r="D69" s="11"/>
      <c r="E69" s="11"/>
      <c r="F69" s="11"/>
      <c r="G69" s="11"/>
      <c r="H69" s="11"/>
    </row>
    <row r="70" spans="2:8" x14ac:dyDescent="0.25">
      <c r="B70" s="12"/>
      <c r="C70" s="11"/>
      <c r="D70" s="11"/>
      <c r="E70" s="11"/>
      <c r="F70" s="11"/>
      <c r="G70" s="11"/>
      <c r="H70" s="11"/>
    </row>
    <row r="71" spans="2:8" x14ac:dyDescent="0.25">
      <c r="B71" s="12"/>
      <c r="C71" s="11"/>
      <c r="D71" s="11"/>
      <c r="E71" s="11"/>
      <c r="F71" s="11"/>
      <c r="G71" s="11"/>
      <c r="H71" s="11"/>
    </row>
    <row r="72" spans="2:8" x14ac:dyDescent="0.25">
      <c r="B72" s="12"/>
      <c r="C72" s="11"/>
      <c r="D72" s="11"/>
      <c r="E72" s="11"/>
      <c r="F72" s="11"/>
      <c r="G72" s="11"/>
      <c r="H72" s="11"/>
    </row>
    <row r="73" spans="2:8" x14ac:dyDescent="0.25">
      <c r="B73" s="12"/>
      <c r="C73" s="11"/>
      <c r="D73" s="11"/>
      <c r="E73" s="11"/>
      <c r="F73" s="11"/>
      <c r="G73" s="11"/>
      <c r="H73" s="11"/>
    </row>
    <row r="74" spans="2:8" x14ac:dyDescent="0.25">
      <c r="B74" s="12"/>
      <c r="C74" s="11"/>
      <c r="D74" s="11"/>
      <c r="E74" s="11"/>
      <c r="F74" s="11"/>
      <c r="G74" s="11"/>
      <c r="H74" s="11"/>
    </row>
    <row r="75" spans="2:8" x14ac:dyDescent="0.25">
      <c r="B75" s="12"/>
      <c r="C75" s="11"/>
      <c r="D75" s="11"/>
      <c r="E75" s="11"/>
      <c r="F75" s="11"/>
      <c r="G75" s="11"/>
      <c r="H75" s="11"/>
    </row>
    <row r="76" spans="2:8" x14ac:dyDescent="0.25">
      <c r="B76" s="12"/>
      <c r="C76" s="11"/>
      <c r="D76" s="11"/>
      <c r="E76" s="11"/>
      <c r="F76" s="11"/>
      <c r="G76" s="11"/>
      <c r="H76" s="11"/>
    </row>
    <row r="77" spans="2:8" x14ac:dyDescent="0.25">
      <c r="B77" s="12"/>
      <c r="C77" s="11"/>
      <c r="D77" s="11"/>
      <c r="E77" s="11"/>
      <c r="F77" s="11"/>
      <c r="G77" s="11"/>
      <c r="H77" s="11"/>
    </row>
    <row r="78" spans="2:8" x14ac:dyDescent="0.25">
      <c r="B78" s="12"/>
      <c r="C78" s="11"/>
      <c r="D78" s="11"/>
      <c r="E78" s="11"/>
      <c r="F78" s="11"/>
      <c r="G78" s="11"/>
      <c r="H78" s="11"/>
    </row>
    <row r="79" spans="2:8" x14ac:dyDescent="0.25">
      <c r="B79" s="12"/>
      <c r="C79" s="11"/>
      <c r="D79" s="11"/>
      <c r="E79" s="11"/>
      <c r="F79" s="11"/>
      <c r="G79" s="11"/>
      <c r="H79" s="11"/>
    </row>
    <row r="80" spans="2:8" x14ac:dyDescent="0.25">
      <c r="B80" s="12"/>
      <c r="C80" s="11"/>
      <c r="D80" s="11"/>
      <c r="E80" s="11"/>
      <c r="F80" s="11"/>
      <c r="G80" s="11"/>
      <c r="H80" s="11"/>
    </row>
    <row r="81" spans="2:8" x14ac:dyDescent="0.25">
      <c r="B81" s="12"/>
      <c r="C81" s="11"/>
      <c r="D81" s="11"/>
      <c r="E81" s="11"/>
      <c r="F81" s="11"/>
      <c r="G81" s="11"/>
      <c r="H81" s="11"/>
    </row>
    <row r="82" spans="2:8" x14ac:dyDescent="0.25">
      <c r="B82" s="12"/>
    </row>
    <row r="83" spans="2:8" x14ac:dyDescent="0.25">
      <c r="B83" s="12"/>
    </row>
    <row r="84" spans="2:8" x14ac:dyDescent="0.25">
      <c r="B84" s="12"/>
    </row>
    <row r="85" spans="2:8" x14ac:dyDescent="0.25">
      <c r="B85" s="12"/>
    </row>
    <row r="86" spans="2:8" x14ac:dyDescent="0.25">
      <c r="B86" s="12"/>
    </row>
    <row r="87" spans="2:8" x14ac:dyDescent="0.25">
      <c r="B87" s="12"/>
    </row>
    <row r="88" spans="2:8" x14ac:dyDescent="0.25">
      <c r="B88" s="12"/>
    </row>
    <row r="89" spans="2:8" x14ac:dyDescent="0.25">
      <c r="B89" s="12"/>
    </row>
    <row r="90" spans="2:8" x14ac:dyDescent="0.25">
      <c r="B90" s="12"/>
    </row>
    <row r="91" spans="2:8" x14ac:dyDescent="0.25">
      <c r="B91" s="12"/>
    </row>
    <row r="92" spans="2:8" x14ac:dyDescent="0.25">
      <c r="B92" s="12"/>
    </row>
    <row r="93" spans="2:8" x14ac:dyDescent="0.25">
      <c r="B93" s="12"/>
    </row>
    <row r="94" spans="2:8" x14ac:dyDescent="0.25">
      <c r="B94" s="12"/>
    </row>
    <row r="95" spans="2:8" x14ac:dyDescent="0.25">
      <c r="B95" s="12"/>
    </row>
    <row r="96" spans="2:8" x14ac:dyDescent="0.25">
      <c r="B96" s="12"/>
    </row>
    <row r="97" spans="2:2" x14ac:dyDescent="0.25">
      <c r="B97" s="12"/>
    </row>
    <row r="98" spans="2:2" x14ac:dyDescent="0.25">
      <c r="B98" s="12"/>
    </row>
    <row r="99" spans="2:2" x14ac:dyDescent="0.25">
      <c r="B99" s="12"/>
    </row>
    <row r="100" spans="2:2" x14ac:dyDescent="0.25">
      <c r="B100" s="12"/>
    </row>
    <row r="101" spans="2:2" x14ac:dyDescent="0.25">
      <c r="B101" s="12"/>
    </row>
    <row r="102" spans="2:2" x14ac:dyDescent="0.25">
      <c r="B102" s="12"/>
    </row>
    <row r="103" spans="2:2" x14ac:dyDescent="0.25">
      <c r="B103" s="12"/>
    </row>
    <row r="104" spans="2:2" x14ac:dyDescent="0.25">
      <c r="B104" s="12"/>
    </row>
    <row r="105" spans="2:2" x14ac:dyDescent="0.25">
      <c r="B105" s="12"/>
    </row>
    <row r="106" spans="2:2" x14ac:dyDescent="0.25">
      <c r="B106" s="12"/>
    </row>
    <row r="107" spans="2:2" x14ac:dyDescent="0.25">
      <c r="B107" s="12"/>
    </row>
    <row r="108" spans="2:2" x14ac:dyDescent="0.25">
      <c r="B108" s="12"/>
    </row>
    <row r="109" spans="2:2" x14ac:dyDescent="0.25">
      <c r="B109" s="12"/>
    </row>
    <row r="110" spans="2:2" x14ac:dyDescent="0.25">
      <c r="B110" s="12"/>
    </row>
    <row r="111" spans="2:2" x14ac:dyDescent="0.25">
      <c r="B111" s="12"/>
    </row>
    <row r="112" spans="2:2" x14ac:dyDescent="0.25">
      <c r="B112" s="12"/>
    </row>
    <row r="113" spans="2:2" x14ac:dyDescent="0.25">
      <c r="B113" s="12"/>
    </row>
    <row r="114" spans="2:2" x14ac:dyDescent="0.25">
      <c r="B114" s="12"/>
    </row>
    <row r="115" spans="2:2" x14ac:dyDescent="0.25">
      <c r="B115" s="12"/>
    </row>
    <row r="116" spans="2:2" x14ac:dyDescent="0.25">
      <c r="B116" s="12"/>
    </row>
    <row r="117" spans="2:2" x14ac:dyDescent="0.25">
      <c r="B117" s="12"/>
    </row>
    <row r="118" spans="2:2" x14ac:dyDescent="0.25">
      <c r="B118" s="12"/>
    </row>
    <row r="119" spans="2:2" x14ac:dyDescent="0.25">
      <c r="B119" s="12"/>
    </row>
    <row r="120" spans="2:2" x14ac:dyDescent="0.25">
      <c r="B120" s="12"/>
    </row>
    <row r="121" spans="2:2" x14ac:dyDescent="0.25">
      <c r="B121" s="12"/>
    </row>
    <row r="122" spans="2:2" x14ac:dyDescent="0.25">
      <c r="B122" s="12"/>
    </row>
    <row r="123" spans="2:2" x14ac:dyDescent="0.25">
      <c r="B123" s="12"/>
    </row>
    <row r="124" spans="2:2" x14ac:dyDescent="0.25">
      <c r="B124" s="12"/>
    </row>
    <row r="125" spans="2:2" x14ac:dyDescent="0.25">
      <c r="B125" s="12"/>
    </row>
    <row r="126" spans="2:2" x14ac:dyDescent="0.25">
      <c r="B126" s="12"/>
    </row>
    <row r="127" spans="2:2" x14ac:dyDescent="0.25">
      <c r="B127" s="12"/>
    </row>
    <row r="128" spans="2:2" x14ac:dyDescent="0.25">
      <c r="B128" s="12"/>
    </row>
    <row r="129" spans="2:2" x14ac:dyDescent="0.25">
      <c r="B129" s="12"/>
    </row>
    <row r="130" spans="2:2" x14ac:dyDescent="0.25">
      <c r="B130" s="12"/>
    </row>
    <row r="131" spans="2:2" x14ac:dyDescent="0.25">
      <c r="B131" s="12"/>
    </row>
    <row r="132" spans="2:2" x14ac:dyDescent="0.25">
      <c r="B132" s="12"/>
    </row>
    <row r="133" spans="2:2" x14ac:dyDescent="0.25">
      <c r="B133" s="12"/>
    </row>
    <row r="134" spans="2:2" x14ac:dyDescent="0.25">
      <c r="B134" s="12"/>
    </row>
    <row r="135" spans="2:2" x14ac:dyDescent="0.25">
      <c r="B135" s="12"/>
    </row>
    <row r="136" spans="2:2" x14ac:dyDescent="0.25">
      <c r="B136" s="12"/>
    </row>
    <row r="137" spans="2:2" x14ac:dyDescent="0.25">
      <c r="B137" s="12"/>
    </row>
    <row r="138" spans="2:2" x14ac:dyDescent="0.25">
      <c r="B138" s="12"/>
    </row>
    <row r="139" spans="2:2" x14ac:dyDescent="0.25">
      <c r="B139" s="12"/>
    </row>
    <row r="140" spans="2:2" x14ac:dyDescent="0.25">
      <c r="B140" s="12"/>
    </row>
    <row r="141" spans="2:2" x14ac:dyDescent="0.25">
      <c r="B141" s="12"/>
    </row>
    <row r="142" spans="2:2" x14ac:dyDescent="0.25">
      <c r="B142" s="12"/>
    </row>
    <row r="143" spans="2:2" x14ac:dyDescent="0.25">
      <c r="B143" s="12"/>
    </row>
    <row r="144" spans="2:2" x14ac:dyDescent="0.25">
      <c r="B144" s="12"/>
    </row>
    <row r="145" spans="2:2" x14ac:dyDescent="0.25">
      <c r="B145" s="12"/>
    </row>
    <row r="146" spans="2:2" x14ac:dyDescent="0.25">
      <c r="B146" s="12"/>
    </row>
    <row r="147" spans="2:2" x14ac:dyDescent="0.25">
      <c r="B147" s="12"/>
    </row>
    <row r="148" spans="2:2" x14ac:dyDescent="0.25">
      <c r="B148" s="12"/>
    </row>
    <row r="149" spans="2:2" x14ac:dyDescent="0.25">
      <c r="B149" s="12"/>
    </row>
    <row r="150" spans="2:2" x14ac:dyDescent="0.25">
      <c r="B150" s="12"/>
    </row>
    <row r="151" spans="2:2" x14ac:dyDescent="0.25">
      <c r="B151" s="12"/>
    </row>
    <row r="152" spans="2:2" x14ac:dyDescent="0.25">
      <c r="B152" s="12"/>
    </row>
    <row r="153" spans="2:2" x14ac:dyDescent="0.25">
      <c r="B153" s="12"/>
    </row>
    <row r="154" spans="2:2" x14ac:dyDescent="0.25">
      <c r="B154" s="12"/>
    </row>
    <row r="155" spans="2:2" x14ac:dyDescent="0.25">
      <c r="B155" s="12"/>
    </row>
    <row r="156" spans="2:2" x14ac:dyDescent="0.25">
      <c r="B156" s="12"/>
    </row>
    <row r="157" spans="2:2" x14ac:dyDescent="0.25">
      <c r="B157" s="12"/>
    </row>
    <row r="158" spans="2:2" x14ac:dyDescent="0.25">
      <c r="B158" s="12"/>
    </row>
    <row r="159" spans="2:2" x14ac:dyDescent="0.25">
      <c r="B159" s="12"/>
    </row>
    <row r="160" spans="2:2" x14ac:dyDescent="0.25">
      <c r="B160" s="12"/>
    </row>
    <row r="161" spans="2:2" x14ac:dyDescent="0.25">
      <c r="B161" s="12"/>
    </row>
    <row r="162" spans="2:2" x14ac:dyDescent="0.25">
      <c r="B162" s="12"/>
    </row>
    <row r="163" spans="2:2" x14ac:dyDescent="0.25">
      <c r="B163" s="12"/>
    </row>
    <row r="164" spans="2:2" x14ac:dyDescent="0.25">
      <c r="B164" s="12"/>
    </row>
    <row r="165" spans="2:2" x14ac:dyDescent="0.25">
      <c r="B165" s="12"/>
    </row>
    <row r="166" spans="2:2" x14ac:dyDescent="0.25">
      <c r="B166" s="12"/>
    </row>
    <row r="167" spans="2:2" x14ac:dyDescent="0.25">
      <c r="B167" s="12"/>
    </row>
    <row r="168" spans="2:2" x14ac:dyDescent="0.25">
      <c r="B168" s="12"/>
    </row>
    <row r="169" spans="2:2" x14ac:dyDescent="0.25">
      <c r="B169" s="12"/>
    </row>
    <row r="170" spans="2:2" x14ac:dyDescent="0.25">
      <c r="B170" s="12"/>
    </row>
    <row r="171" spans="2:2" x14ac:dyDescent="0.25">
      <c r="B171" s="12"/>
    </row>
    <row r="172" spans="2:2" x14ac:dyDescent="0.25">
      <c r="B172" s="12"/>
    </row>
    <row r="173" spans="2:2" x14ac:dyDescent="0.25">
      <c r="B173" s="12"/>
    </row>
    <row r="174" spans="2:2" x14ac:dyDescent="0.25">
      <c r="B174" s="12"/>
    </row>
    <row r="175" spans="2:2" x14ac:dyDescent="0.25">
      <c r="B175" s="12"/>
    </row>
    <row r="176" spans="2:2" x14ac:dyDescent="0.25">
      <c r="B176" s="12"/>
    </row>
    <row r="177" spans="2:2" x14ac:dyDescent="0.25">
      <c r="B177" s="12"/>
    </row>
    <row r="178" spans="2:2" x14ac:dyDescent="0.25">
      <c r="B178" s="12"/>
    </row>
    <row r="179" spans="2:2" x14ac:dyDescent="0.25">
      <c r="B179" s="12"/>
    </row>
    <row r="180" spans="2:2" x14ac:dyDescent="0.25">
      <c r="B180" s="12"/>
    </row>
    <row r="181" spans="2:2" x14ac:dyDescent="0.25">
      <c r="B181" s="12"/>
    </row>
    <row r="182" spans="2:2" x14ac:dyDescent="0.25">
      <c r="B182" s="12"/>
    </row>
    <row r="183" spans="2:2" x14ac:dyDescent="0.25">
      <c r="B183" s="12"/>
    </row>
    <row r="184" spans="2:2" x14ac:dyDescent="0.25">
      <c r="B184" s="12"/>
    </row>
    <row r="185" spans="2:2" x14ac:dyDescent="0.25">
      <c r="B185" s="12"/>
    </row>
    <row r="186" spans="2:2" x14ac:dyDescent="0.25">
      <c r="B186" s="12"/>
    </row>
    <row r="187" spans="2:2" x14ac:dyDescent="0.25">
      <c r="B187" s="12"/>
    </row>
    <row r="188" spans="2:2" x14ac:dyDescent="0.25">
      <c r="B188" s="12"/>
    </row>
    <row r="189" spans="2:2" x14ac:dyDescent="0.25">
      <c r="B189" s="12"/>
    </row>
    <row r="190" spans="2:2" x14ac:dyDescent="0.25">
      <c r="B190" s="12"/>
    </row>
    <row r="191" spans="2:2" x14ac:dyDescent="0.25">
      <c r="B191" s="12"/>
    </row>
    <row r="192" spans="2:2" x14ac:dyDescent="0.25">
      <c r="B192" s="12"/>
    </row>
    <row r="193" spans="2:2" x14ac:dyDescent="0.25">
      <c r="B193" s="12"/>
    </row>
    <row r="194" spans="2:2" x14ac:dyDescent="0.25">
      <c r="B194" s="12"/>
    </row>
    <row r="195" spans="2:2" x14ac:dyDescent="0.25">
      <c r="B195" s="12"/>
    </row>
    <row r="196" spans="2:2" x14ac:dyDescent="0.25">
      <c r="B196" s="12"/>
    </row>
    <row r="197" spans="2:2" x14ac:dyDescent="0.25">
      <c r="B197" s="12"/>
    </row>
    <row r="198" spans="2:2" x14ac:dyDescent="0.25">
      <c r="B198" s="12"/>
    </row>
    <row r="199" spans="2:2" x14ac:dyDescent="0.25">
      <c r="B199" s="12"/>
    </row>
    <row r="200" spans="2:2" x14ac:dyDescent="0.25">
      <c r="B200" s="12"/>
    </row>
    <row r="201" spans="2:2" x14ac:dyDescent="0.25">
      <c r="B201" s="12"/>
    </row>
    <row r="202" spans="2:2" x14ac:dyDescent="0.25">
      <c r="B202" s="12"/>
    </row>
    <row r="203" spans="2:2" x14ac:dyDescent="0.25">
      <c r="B203" s="12"/>
    </row>
    <row r="204" spans="2:2" x14ac:dyDescent="0.25">
      <c r="B204" s="12"/>
    </row>
    <row r="205" spans="2:2" x14ac:dyDescent="0.25">
      <c r="B205" s="12"/>
    </row>
    <row r="206" spans="2:2" x14ac:dyDescent="0.25">
      <c r="B206" s="12"/>
    </row>
    <row r="207" spans="2:2" x14ac:dyDescent="0.25">
      <c r="B207" s="12"/>
    </row>
    <row r="208" spans="2:2" x14ac:dyDescent="0.25">
      <c r="B208" s="12"/>
    </row>
    <row r="209" spans="2:2" x14ac:dyDescent="0.25">
      <c r="B209" s="12"/>
    </row>
    <row r="210" spans="2:2" x14ac:dyDescent="0.25">
      <c r="B210" s="12"/>
    </row>
    <row r="211" spans="2:2" x14ac:dyDescent="0.25">
      <c r="B211" s="12"/>
    </row>
    <row r="212" spans="2:2" x14ac:dyDescent="0.25">
      <c r="B212" s="12"/>
    </row>
    <row r="213" spans="2:2" x14ac:dyDescent="0.25">
      <c r="B213" s="12"/>
    </row>
    <row r="214" spans="2:2" x14ac:dyDescent="0.25">
      <c r="B214" s="12"/>
    </row>
    <row r="215" spans="2:2" x14ac:dyDescent="0.25">
      <c r="B215" s="12"/>
    </row>
    <row r="216" spans="2:2" x14ac:dyDescent="0.25">
      <c r="B216" s="12"/>
    </row>
    <row r="217" spans="2:2" x14ac:dyDescent="0.25">
      <c r="B217" s="12"/>
    </row>
    <row r="218" spans="2:2" x14ac:dyDescent="0.25">
      <c r="B218" s="12"/>
    </row>
    <row r="219" spans="2:2" x14ac:dyDescent="0.25">
      <c r="B219" s="12"/>
    </row>
    <row r="220" spans="2:2" x14ac:dyDescent="0.25">
      <c r="B220" s="12"/>
    </row>
    <row r="221" spans="2:2" x14ac:dyDescent="0.25">
      <c r="B221" s="12"/>
    </row>
    <row r="222" spans="2:2" x14ac:dyDescent="0.25">
      <c r="B222" s="12"/>
    </row>
    <row r="223" spans="2:2" x14ac:dyDescent="0.25">
      <c r="B223" s="12"/>
    </row>
    <row r="224" spans="2:2" x14ac:dyDescent="0.25">
      <c r="B224" s="12"/>
    </row>
    <row r="225" spans="2:2" x14ac:dyDescent="0.25">
      <c r="B225" s="12"/>
    </row>
    <row r="226" spans="2:2" x14ac:dyDescent="0.25">
      <c r="B226" s="12"/>
    </row>
    <row r="227" spans="2:2" x14ac:dyDescent="0.25">
      <c r="B227" s="12"/>
    </row>
    <row r="228" spans="2:2" x14ac:dyDescent="0.25">
      <c r="B228" s="12"/>
    </row>
    <row r="229" spans="2:2" x14ac:dyDescent="0.25">
      <c r="B229" s="12"/>
    </row>
    <row r="230" spans="2:2" x14ac:dyDescent="0.25">
      <c r="B230" s="12"/>
    </row>
    <row r="231" spans="2:2" x14ac:dyDescent="0.25">
      <c r="B231" s="12"/>
    </row>
    <row r="232" spans="2:2" x14ac:dyDescent="0.25">
      <c r="B232" s="12"/>
    </row>
    <row r="233" spans="2:2" x14ac:dyDescent="0.25">
      <c r="B233" s="12"/>
    </row>
    <row r="234" spans="2:2" x14ac:dyDescent="0.25">
      <c r="B234" s="12"/>
    </row>
    <row r="235" spans="2:2" x14ac:dyDescent="0.25">
      <c r="B235" s="12"/>
    </row>
    <row r="236" spans="2:2" x14ac:dyDescent="0.25">
      <c r="B236" s="12"/>
    </row>
    <row r="237" spans="2:2" x14ac:dyDescent="0.25">
      <c r="B237" s="12"/>
    </row>
    <row r="238" spans="2:2" x14ac:dyDescent="0.25">
      <c r="B238" s="12"/>
    </row>
    <row r="239" spans="2:2" x14ac:dyDescent="0.25">
      <c r="B239" s="12"/>
    </row>
    <row r="240" spans="2:2" x14ac:dyDescent="0.25">
      <c r="B240" s="12"/>
    </row>
    <row r="241" spans="2:2" x14ac:dyDescent="0.25">
      <c r="B241" s="12"/>
    </row>
    <row r="242" spans="2:2" x14ac:dyDescent="0.25">
      <c r="B242" s="12"/>
    </row>
    <row r="243" spans="2:2" x14ac:dyDescent="0.25">
      <c r="B243" s="12"/>
    </row>
    <row r="244" spans="2:2" x14ac:dyDescent="0.25">
      <c r="B244" s="12"/>
    </row>
    <row r="245" spans="2:2" x14ac:dyDescent="0.25">
      <c r="B245" s="12"/>
    </row>
    <row r="246" spans="2:2" x14ac:dyDescent="0.25">
      <c r="B246" s="12"/>
    </row>
    <row r="247" spans="2:2" x14ac:dyDescent="0.25">
      <c r="B247" s="12"/>
    </row>
    <row r="248" spans="2:2" x14ac:dyDescent="0.25">
      <c r="B248" s="12"/>
    </row>
    <row r="249" spans="2:2" x14ac:dyDescent="0.25">
      <c r="B249" s="12"/>
    </row>
    <row r="250" spans="2:2" x14ac:dyDescent="0.25">
      <c r="B250" s="12"/>
    </row>
    <row r="251" spans="2:2" x14ac:dyDescent="0.25">
      <c r="B251" s="12"/>
    </row>
    <row r="252" spans="2:2" x14ac:dyDescent="0.25">
      <c r="B252" s="12"/>
    </row>
    <row r="253" spans="2:2" x14ac:dyDescent="0.25">
      <c r="B253" s="12"/>
    </row>
    <row r="254" spans="2:2" x14ac:dyDescent="0.25">
      <c r="B254" s="12"/>
    </row>
    <row r="255" spans="2:2" x14ac:dyDescent="0.25">
      <c r="B255" s="12"/>
    </row>
    <row r="256" spans="2:2" x14ac:dyDescent="0.25">
      <c r="B256" s="12"/>
    </row>
    <row r="257" spans="2:2" x14ac:dyDescent="0.25">
      <c r="B257" s="12"/>
    </row>
    <row r="258" spans="2:2" x14ac:dyDescent="0.25">
      <c r="B258" s="12"/>
    </row>
    <row r="259" spans="2:2" x14ac:dyDescent="0.25">
      <c r="B259" s="12"/>
    </row>
    <row r="260" spans="2:2" x14ac:dyDescent="0.25">
      <c r="B260" s="12"/>
    </row>
    <row r="261" spans="2:2" x14ac:dyDescent="0.25">
      <c r="B261" s="12"/>
    </row>
    <row r="262" spans="2:2" x14ac:dyDescent="0.25">
      <c r="B262" s="12"/>
    </row>
    <row r="263" spans="2:2" x14ac:dyDescent="0.25">
      <c r="B263" s="12"/>
    </row>
    <row r="264" spans="2:2" x14ac:dyDescent="0.25">
      <c r="B264" s="12"/>
    </row>
    <row r="265" spans="2:2" x14ac:dyDescent="0.25">
      <c r="B265" s="12"/>
    </row>
    <row r="266" spans="2:2" x14ac:dyDescent="0.25">
      <c r="B266" s="12"/>
    </row>
    <row r="267" spans="2:2" x14ac:dyDescent="0.25">
      <c r="B267" s="12"/>
    </row>
    <row r="268" spans="2:2" x14ac:dyDescent="0.25">
      <c r="B268" s="12"/>
    </row>
    <row r="269" spans="2:2" x14ac:dyDescent="0.25">
      <c r="B269" s="12"/>
    </row>
    <row r="270" spans="2:2" x14ac:dyDescent="0.25">
      <c r="B270" s="12"/>
    </row>
    <row r="271" spans="2:2" x14ac:dyDescent="0.25">
      <c r="B271" s="12"/>
    </row>
    <row r="272" spans="2:2" x14ac:dyDescent="0.25">
      <c r="B272" s="12"/>
    </row>
    <row r="273" spans="2:2" x14ac:dyDescent="0.25">
      <c r="B273" s="12"/>
    </row>
    <row r="274" spans="2:2" x14ac:dyDescent="0.25">
      <c r="B274" s="12"/>
    </row>
    <row r="275" spans="2:2" x14ac:dyDescent="0.25">
      <c r="B275" s="12"/>
    </row>
    <row r="276" spans="2:2" x14ac:dyDescent="0.25">
      <c r="B276" s="12"/>
    </row>
    <row r="277" spans="2:2" x14ac:dyDescent="0.25">
      <c r="B277" s="12"/>
    </row>
    <row r="278" spans="2:2" x14ac:dyDescent="0.25">
      <c r="B278" s="12"/>
    </row>
    <row r="279" spans="2:2" x14ac:dyDescent="0.25">
      <c r="B279" s="12"/>
    </row>
    <row r="280" spans="2:2" x14ac:dyDescent="0.25">
      <c r="B280" s="12"/>
    </row>
    <row r="281" spans="2:2" x14ac:dyDescent="0.25">
      <c r="B281" s="12"/>
    </row>
    <row r="282" spans="2:2" x14ac:dyDescent="0.25">
      <c r="B282" s="12"/>
    </row>
    <row r="283" spans="2:2" x14ac:dyDescent="0.25">
      <c r="B283" s="12"/>
    </row>
    <row r="284" spans="2:2" x14ac:dyDescent="0.25">
      <c r="B284" s="12"/>
    </row>
    <row r="285" spans="2:2" x14ac:dyDescent="0.25">
      <c r="B285" s="12"/>
    </row>
    <row r="286" spans="2:2" x14ac:dyDescent="0.25">
      <c r="B286" s="12"/>
    </row>
    <row r="287" spans="2:2" x14ac:dyDescent="0.25">
      <c r="B287" s="12"/>
    </row>
    <row r="288" spans="2:2" x14ac:dyDescent="0.25">
      <c r="B288" s="12"/>
    </row>
    <row r="289" spans="2:2" x14ac:dyDescent="0.25">
      <c r="B289" s="12"/>
    </row>
    <row r="290" spans="2:2" x14ac:dyDescent="0.25">
      <c r="B290" s="12"/>
    </row>
    <row r="291" spans="2:2" x14ac:dyDescent="0.25">
      <c r="B291" s="12"/>
    </row>
    <row r="292" spans="2:2" x14ac:dyDescent="0.25">
      <c r="B292" s="12"/>
    </row>
    <row r="293" spans="2:2" x14ac:dyDescent="0.25">
      <c r="B293" s="12"/>
    </row>
    <row r="294" spans="2:2" x14ac:dyDescent="0.25">
      <c r="B294" s="12"/>
    </row>
    <row r="295" spans="2:2" x14ac:dyDescent="0.25">
      <c r="B295" s="12"/>
    </row>
  </sheetData>
  <sheetProtection insertRows="0"/>
  <mergeCells count="1">
    <mergeCell ref="B13:H14"/>
  </mergeCells>
  <conditionalFormatting sqref="C18:C81">
    <cfRule type="expression" dxfId="136" priority="20">
      <formula>B18&lt;&gt;""</formula>
    </cfRule>
  </conditionalFormatting>
  <conditionalFormatting sqref="D18:F81">
    <cfRule type="expression" dxfId="135" priority="19">
      <formula>B18&lt;&gt;""</formula>
    </cfRule>
  </conditionalFormatting>
  <conditionalFormatting sqref="H18:H81">
    <cfRule type="expression" dxfId="134" priority="17">
      <formula>B18&lt;&gt;""</formula>
    </cfRule>
  </conditionalFormatting>
  <conditionalFormatting sqref="B18:B81">
    <cfRule type="expression" dxfId="133" priority="15">
      <formula>B18&lt;&gt;""</formula>
    </cfRule>
  </conditionalFormatting>
  <conditionalFormatting sqref="G18:G81">
    <cfRule type="expression" dxfId="132" priority="22">
      <formula>D18&lt;&gt;""</formula>
    </cfRule>
  </conditionalFormatting>
  <conditionalFormatting sqref="C18:C26">
    <cfRule type="expression" dxfId="131" priority="9">
      <formula>B18&lt;&gt;""</formula>
    </cfRule>
  </conditionalFormatting>
  <conditionalFormatting sqref="D18:D26">
    <cfRule type="expression" dxfId="130" priority="8">
      <formula>B18&lt;&gt;""</formula>
    </cfRule>
  </conditionalFormatting>
  <conditionalFormatting sqref="H17:H26">
    <cfRule type="expression" dxfId="129" priority="7">
      <formula>B17&lt;&gt;""</formula>
    </cfRule>
  </conditionalFormatting>
  <conditionalFormatting sqref="B17:B26">
    <cfRule type="expression" dxfId="128" priority="6">
      <formula>B17&lt;&gt;""</formula>
    </cfRule>
  </conditionalFormatting>
  <conditionalFormatting sqref="G17:G26">
    <cfRule type="expression" dxfId="127" priority="10">
      <formula>D17&lt;&gt;""</formula>
    </cfRule>
  </conditionalFormatting>
  <conditionalFormatting sqref="F17">
    <cfRule type="expression" dxfId="126" priority="3">
      <formula>A17&lt;&gt;""</formula>
    </cfRule>
  </conditionalFormatting>
  <dataValidations disablePrompts="1" count="1">
    <dataValidation type="list" allowBlank="1" showInputMessage="1" showErrorMessage="1" sqref="G17:G26" xr:uid="{00000000-0002-0000-0600-000000000000}">
      <formula1>OBJ</formula1>
    </dataValidation>
  </dataValidations>
  <pageMargins left="0.7" right="0.7" top="0.75" bottom="0.75" header="0.3" footer="0.3"/>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2695170" r:id="rId3" name="Button 2">
              <controlPr defaultSize="0" print="0" autoFill="0" autoPict="0" macro="[0]!SMuno">
                <anchor moveWithCells="1" sizeWithCells="1">
                  <from>
                    <xdr:col>7</xdr:col>
                    <xdr:colOff>1533525</xdr:colOff>
                    <xdr:row>1</xdr:row>
                    <xdr:rowOff>180975</xdr:rowOff>
                  </from>
                  <to>
                    <xdr:col>7</xdr:col>
                    <xdr:colOff>2790825</xdr:colOff>
                    <xdr:row>5</xdr:row>
                    <xdr:rowOff>190500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6"/>
  <dimension ref="A7:M347"/>
  <sheetViews>
    <sheetView showGridLines="0" zoomScale="70" zoomScaleNormal="70" zoomScalePageLayoutView="70" workbookViewId="0">
      <selection activeCell="A7" sqref="A7:M7"/>
    </sheetView>
  </sheetViews>
  <sheetFormatPr baseColWidth="10" defaultColWidth="11" defaultRowHeight="15.75" x14ac:dyDescent="0.25"/>
  <cols>
    <col min="1" max="1" width="11" style="245"/>
    <col min="2" max="2" width="26.5" style="245" customWidth="1"/>
    <col min="3" max="3" width="28" style="245" bestFit="1" customWidth="1"/>
    <col min="4" max="4" width="13.375" style="246" customWidth="1"/>
    <col min="5" max="5" width="30.5" style="245" customWidth="1"/>
    <col min="6" max="6" width="49" style="245" bestFit="1" customWidth="1"/>
    <col min="7" max="7" width="11.875" style="245" customWidth="1"/>
    <col min="8" max="11" width="11" style="245"/>
    <col min="12" max="12" width="9" style="245" bestFit="1" customWidth="1"/>
    <col min="13" max="13" width="2.5" style="245" bestFit="1" customWidth="1"/>
    <col min="14" max="16384" width="11" style="31"/>
  </cols>
  <sheetData>
    <row r="7" spans="2:13" ht="25.5" x14ac:dyDescent="0.35">
      <c r="B7" s="553" t="s">
        <v>68</v>
      </c>
      <c r="C7" s="553"/>
      <c r="D7" s="553"/>
      <c r="E7" s="553"/>
      <c r="F7" s="553"/>
      <c r="G7" s="553"/>
      <c r="H7" s="553"/>
      <c r="I7" s="553"/>
      <c r="J7" s="553"/>
      <c r="K7" s="553"/>
      <c r="L7" s="553"/>
      <c r="M7" s="553"/>
    </row>
    <row r="8" spans="2:13" ht="16.5" thickBot="1" x14ac:dyDescent="0.3"/>
    <row r="9" spans="2:13" ht="15.75" customHeight="1" x14ac:dyDescent="0.25">
      <c r="B9" s="550" t="s">
        <v>69</v>
      </c>
      <c r="C9" s="247" t="s">
        <v>49</v>
      </c>
      <c r="E9" s="554" t="s">
        <v>319</v>
      </c>
      <c r="F9" s="248" t="s">
        <v>250</v>
      </c>
    </row>
    <row r="10" spans="2:13" x14ac:dyDescent="0.25">
      <c r="B10" s="551"/>
      <c r="C10" s="249" t="s">
        <v>50</v>
      </c>
      <c r="E10" s="556"/>
      <c r="F10" s="250" t="s">
        <v>321</v>
      </c>
    </row>
    <row r="11" spans="2:13" x14ac:dyDescent="0.25">
      <c r="B11" s="551"/>
      <c r="C11" s="249" t="s">
        <v>51</v>
      </c>
      <c r="E11" s="556"/>
      <c r="F11" s="250" t="s">
        <v>322</v>
      </c>
    </row>
    <row r="12" spans="2:13" ht="16.5" thickBot="1" x14ac:dyDescent="0.3">
      <c r="B12" s="552"/>
      <c r="C12" s="251" t="s">
        <v>52</v>
      </c>
      <c r="E12" s="556"/>
      <c r="F12" s="250" t="s">
        <v>323</v>
      </c>
    </row>
    <row r="13" spans="2:13" ht="16.5" thickBot="1" x14ac:dyDescent="0.3">
      <c r="E13" s="556"/>
      <c r="F13" s="248" t="s">
        <v>492</v>
      </c>
    </row>
    <row r="14" spans="2:13" x14ac:dyDescent="0.25">
      <c r="B14" s="550" t="s">
        <v>70</v>
      </c>
      <c r="C14" s="247" t="s">
        <v>630</v>
      </c>
      <c r="E14" s="556"/>
      <c r="F14" s="250" t="s">
        <v>324</v>
      </c>
    </row>
    <row r="15" spans="2:13" ht="16.5" thickBot="1" x14ac:dyDescent="0.3">
      <c r="B15" s="551"/>
      <c r="C15" s="249" t="s">
        <v>634</v>
      </c>
      <c r="E15" s="557"/>
      <c r="F15" s="250" t="s">
        <v>325</v>
      </c>
    </row>
    <row r="16" spans="2:13" x14ac:dyDescent="0.25">
      <c r="B16" s="551"/>
      <c r="C16" s="249" t="s">
        <v>635</v>
      </c>
    </row>
    <row r="17" spans="2:6" x14ac:dyDescent="0.25">
      <c r="B17" s="551"/>
      <c r="C17" s="249" t="s">
        <v>628</v>
      </c>
    </row>
    <row r="18" spans="2:6" x14ac:dyDescent="0.25">
      <c r="B18" s="551"/>
      <c r="C18" s="249" t="s">
        <v>625</v>
      </c>
    </row>
    <row r="19" spans="2:6" x14ac:dyDescent="0.25">
      <c r="B19" s="551"/>
      <c r="C19" s="249" t="s">
        <v>626</v>
      </c>
    </row>
    <row r="20" spans="2:6" x14ac:dyDescent="0.25">
      <c r="B20" s="551"/>
      <c r="C20" s="249" t="s">
        <v>320</v>
      </c>
    </row>
    <row r="21" spans="2:6" x14ac:dyDescent="0.25">
      <c r="B21" s="551"/>
      <c r="C21" s="249" t="s">
        <v>636</v>
      </c>
    </row>
    <row r="22" spans="2:6" x14ac:dyDescent="0.25">
      <c r="B22" s="551"/>
      <c r="C22" s="249" t="s">
        <v>627</v>
      </c>
    </row>
    <row r="23" spans="2:6" x14ac:dyDescent="0.25">
      <c r="B23" s="551"/>
      <c r="C23" s="249" t="s">
        <v>632</v>
      </c>
    </row>
    <row r="24" spans="2:6" ht="16.5" thickBot="1" x14ac:dyDescent="0.3">
      <c r="B24" s="551"/>
      <c r="C24" s="249" t="s">
        <v>629</v>
      </c>
    </row>
    <row r="25" spans="2:6" ht="16.5" thickBot="1" x14ac:dyDescent="0.3">
      <c r="B25" s="551"/>
      <c r="C25" s="249" t="s">
        <v>491</v>
      </c>
    </row>
    <row r="26" spans="2:6" x14ac:dyDescent="0.25">
      <c r="B26" s="551"/>
      <c r="C26" s="249" t="s">
        <v>577</v>
      </c>
      <c r="E26" s="554" t="s">
        <v>247</v>
      </c>
      <c r="F26" s="248" t="s">
        <v>248</v>
      </c>
    </row>
    <row r="27" spans="2:6" x14ac:dyDescent="0.25">
      <c r="B27" s="551"/>
      <c r="C27" s="260" t="s">
        <v>631</v>
      </c>
      <c r="E27" s="555"/>
      <c r="F27" s="422"/>
    </row>
    <row r="28" spans="2:6" ht="16.5" thickBot="1" x14ac:dyDescent="0.3">
      <c r="B28" s="552"/>
      <c r="C28" s="251" t="s">
        <v>633</v>
      </c>
      <c r="E28" s="556"/>
      <c r="F28" s="250" t="s">
        <v>303</v>
      </c>
    </row>
    <row r="29" spans="2:6" ht="16.5" thickBot="1" x14ac:dyDescent="0.3">
      <c r="E29" s="557"/>
      <c r="F29" s="252" t="s">
        <v>249</v>
      </c>
    </row>
    <row r="30" spans="2:6" ht="15.6" customHeight="1" x14ac:dyDescent="0.25">
      <c r="B30" s="550" t="s">
        <v>71</v>
      </c>
      <c r="C30" s="253" t="s">
        <v>259</v>
      </c>
    </row>
    <row r="31" spans="2:6" x14ac:dyDescent="0.25">
      <c r="B31" s="551"/>
      <c r="C31" s="254" t="s">
        <v>216</v>
      </c>
    </row>
    <row r="32" spans="2:6" ht="16.5" thickBot="1" x14ac:dyDescent="0.3">
      <c r="B32" s="551"/>
      <c r="C32" s="255" t="s">
        <v>217</v>
      </c>
    </row>
    <row r="33" spans="2:6" ht="31.5" x14ac:dyDescent="0.25">
      <c r="B33" s="551"/>
      <c r="C33" s="254" t="s">
        <v>258</v>
      </c>
      <c r="E33" s="461" t="s">
        <v>304</v>
      </c>
      <c r="F33" s="256" t="s">
        <v>305</v>
      </c>
    </row>
    <row r="34" spans="2:6" x14ac:dyDescent="0.25">
      <c r="B34" s="551"/>
      <c r="C34" s="257" t="s">
        <v>257</v>
      </c>
      <c r="E34" s="423"/>
      <c r="F34" s="258" t="s">
        <v>306</v>
      </c>
    </row>
    <row r="35" spans="2:6" ht="16.5" thickBot="1" x14ac:dyDescent="0.3">
      <c r="B35" s="552"/>
      <c r="C35" s="257" t="s">
        <v>257</v>
      </c>
      <c r="E35" s="423"/>
      <c r="F35" s="258" t="s">
        <v>307</v>
      </c>
    </row>
    <row r="36" spans="2:6" ht="16.5" thickBot="1" x14ac:dyDescent="0.3">
      <c r="E36" s="423"/>
      <c r="F36" s="258" t="s">
        <v>326</v>
      </c>
    </row>
    <row r="37" spans="2:6" x14ac:dyDescent="0.25">
      <c r="B37" s="550" t="s">
        <v>72</v>
      </c>
      <c r="C37" s="247" t="s">
        <v>256</v>
      </c>
      <c r="E37" s="423"/>
      <c r="F37" s="259" t="s">
        <v>327</v>
      </c>
    </row>
    <row r="38" spans="2:6" ht="16.5" thickBot="1" x14ac:dyDescent="0.3">
      <c r="B38" s="551"/>
      <c r="C38" s="249" t="s">
        <v>199</v>
      </c>
      <c r="E38" s="424"/>
      <c r="F38" s="251"/>
    </row>
    <row r="39" spans="2:6" x14ac:dyDescent="0.25">
      <c r="B39" s="551"/>
      <c r="C39" s="249" t="s">
        <v>252</v>
      </c>
    </row>
    <row r="40" spans="2:6" x14ac:dyDescent="0.25">
      <c r="B40" s="551"/>
      <c r="C40" s="258" t="s">
        <v>200</v>
      </c>
    </row>
    <row r="41" spans="2:6" x14ac:dyDescent="0.25">
      <c r="B41" s="551"/>
      <c r="C41" s="249" t="s">
        <v>302</v>
      </c>
    </row>
    <row r="42" spans="2:6" ht="16.5" thickBot="1" x14ac:dyDescent="0.3">
      <c r="B42" s="552"/>
      <c r="C42" s="249" t="s">
        <v>302</v>
      </c>
    </row>
    <row r="43" spans="2:6" ht="16.5" thickBot="1" x14ac:dyDescent="0.3"/>
    <row r="44" spans="2:6" x14ac:dyDescent="0.25">
      <c r="B44" s="550" t="s">
        <v>73</v>
      </c>
      <c r="C44" s="247" t="s">
        <v>242</v>
      </c>
    </row>
    <row r="45" spans="2:6" x14ac:dyDescent="0.25">
      <c r="B45" s="551"/>
      <c r="C45" s="249" t="s">
        <v>15</v>
      </c>
    </row>
    <row r="46" spans="2:6" x14ac:dyDescent="0.25">
      <c r="B46" s="551"/>
      <c r="C46" s="249" t="s">
        <v>243</v>
      </c>
    </row>
    <row r="47" spans="2:6" x14ac:dyDescent="0.25">
      <c r="B47" s="551"/>
      <c r="C47" s="260" t="s">
        <v>16</v>
      </c>
    </row>
    <row r="48" spans="2:6" ht="16.5" thickBot="1" x14ac:dyDescent="0.3">
      <c r="B48" s="552"/>
      <c r="C48" s="463" t="s">
        <v>218</v>
      </c>
    </row>
    <row r="49" spans="2:11" x14ac:dyDescent="0.25">
      <c r="B49" s="38"/>
      <c r="C49" s="261"/>
    </row>
    <row r="50" spans="2:11" ht="31.5" x14ac:dyDescent="0.25">
      <c r="B50" s="39" t="s">
        <v>63</v>
      </c>
      <c r="C50" s="39" t="s">
        <v>8</v>
      </c>
      <c r="D50" s="39" t="s">
        <v>9</v>
      </c>
      <c r="E50" s="39" t="s">
        <v>74</v>
      </c>
      <c r="F50" s="40" t="s">
        <v>121</v>
      </c>
      <c r="G50" s="40" t="s">
        <v>122</v>
      </c>
      <c r="H50" s="41"/>
      <c r="I50" s="41"/>
      <c r="J50" s="41"/>
      <c r="K50" s="41"/>
    </row>
    <row r="51" spans="2:11" ht="18.75" x14ac:dyDescent="0.25">
      <c r="B51" s="262" t="str">
        <f>CONCATENATE(C51,D51)</f>
        <v>Casi ciertoCritico</v>
      </c>
      <c r="C51" s="263" t="str">
        <f>+C30</f>
        <v>Casi cierto</v>
      </c>
      <c r="D51" s="263" t="str">
        <f>+C37</f>
        <v>Critico</v>
      </c>
      <c r="E51" s="178" t="s">
        <v>14</v>
      </c>
      <c r="F51" s="262" t="str">
        <f t="shared" ref="F51:F80" si="0">+C51</f>
        <v>Casi cierto</v>
      </c>
      <c r="G51" s="264" t="str">
        <f t="shared" ref="G51:G73" si="1">+D51</f>
        <v>Critico</v>
      </c>
      <c r="H51" s="265"/>
      <c r="I51" s="265"/>
      <c r="J51" s="265"/>
      <c r="K51" s="265"/>
    </row>
    <row r="52" spans="2:11" ht="18.75" x14ac:dyDescent="0.25">
      <c r="B52" s="262" t="str">
        <f t="shared" ref="B52:B80" si="2">CONCATENATE(C52,D52)</f>
        <v xml:space="preserve">Casi ciertoMayor </v>
      </c>
      <c r="C52" s="263" t="str">
        <f>+C30</f>
        <v>Casi cierto</v>
      </c>
      <c r="D52" s="263" t="str">
        <f>+C38</f>
        <v xml:space="preserve">Mayor </v>
      </c>
      <c r="E52" s="178" t="s">
        <v>14</v>
      </c>
      <c r="F52" s="262" t="str">
        <f t="shared" si="0"/>
        <v>Casi cierto</v>
      </c>
      <c r="G52" s="264" t="str">
        <f t="shared" si="1"/>
        <v xml:space="preserve">Mayor </v>
      </c>
      <c r="H52" s="265"/>
      <c r="I52" s="265"/>
      <c r="J52" s="265"/>
      <c r="K52" s="265"/>
    </row>
    <row r="53" spans="2:11" ht="18.75" x14ac:dyDescent="0.25">
      <c r="B53" s="262" t="str">
        <f t="shared" si="2"/>
        <v>ProbableCritico</v>
      </c>
      <c r="C53" s="263" t="str">
        <f>+C31</f>
        <v>Probable</v>
      </c>
      <c r="D53" s="263" t="str">
        <f>+C37</f>
        <v>Critico</v>
      </c>
      <c r="E53" s="178" t="s">
        <v>14</v>
      </c>
      <c r="F53" s="262" t="str">
        <f t="shared" si="0"/>
        <v>Probable</v>
      </c>
      <c r="G53" s="264" t="str">
        <f t="shared" si="1"/>
        <v>Critico</v>
      </c>
      <c r="H53" s="265"/>
      <c r="I53" s="265"/>
      <c r="J53" s="265"/>
      <c r="K53" s="265"/>
    </row>
    <row r="54" spans="2:11" ht="18.75" x14ac:dyDescent="0.25">
      <c r="B54" s="262" t="str">
        <f t="shared" si="2"/>
        <v>Casi ciertoImportante</v>
      </c>
      <c r="C54" s="149" t="str">
        <f>+C30</f>
        <v>Casi cierto</v>
      </c>
      <c r="D54" s="149" t="str">
        <f>+C39</f>
        <v>Importante</v>
      </c>
      <c r="E54" s="178" t="s">
        <v>14</v>
      </c>
      <c r="F54" s="262" t="str">
        <f t="shared" si="0"/>
        <v>Casi cierto</v>
      </c>
      <c r="G54" s="264" t="str">
        <f t="shared" si="1"/>
        <v>Importante</v>
      </c>
      <c r="H54" s="265"/>
      <c r="I54" s="265"/>
      <c r="J54" s="265"/>
      <c r="K54" s="265"/>
    </row>
    <row r="55" spans="2:11" ht="18.75" x14ac:dyDescent="0.25">
      <c r="B55" s="262" t="str">
        <f t="shared" si="2"/>
        <v xml:space="preserve">ProbableMayor </v>
      </c>
      <c r="C55" s="149" t="str">
        <f>+C31</f>
        <v>Probable</v>
      </c>
      <c r="D55" s="149" t="str">
        <f>+C38</f>
        <v xml:space="preserve">Mayor </v>
      </c>
      <c r="E55" s="178" t="s">
        <v>14</v>
      </c>
      <c r="F55" s="262" t="str">
        <f t="shared" si="0"/>
        <v>Probable</v>
      </c>
      <c r="G55" s="264" t="str">
        <f t="shared" si="1"/>
        <v xml:space="preserve">Mayor </v>
      </c>
      <c r="H55" s="265"/>
      <c r="I55" s="265"/>
      <c r="J55" s="265"/>
      <c r="K55" s="265"/>
    </row>
    <row r="56" spans="2:11" ht="18.75" x14ac:dyDescent="0.25">
      <c r="B56" s="262" t="str">
        <f>CONCATENATE(C56,D56)</f>
        <v>PosibleCritico</v>
      </c>
      <c r="C56" s="149" t="str">
        <f>+C32</f>
        <v>Posible</v>
      </c>
      <c r="D56" s="149" t="str">
        <f>+C37</f>
        <v>Critico</v>
      </c>
      <c r="E56" s="179" t="s">
        <v>14</v>
      </c>
      <c r="F56" s="262" t="str">
        <f t="shared" si="0"/>
        <v>Posible</v>
      </c>
      <c r="G56" s="264" t="str">
        <f t="shared" si="1"/>
        <v>Critico</v>
      </c>
      <c r="H56" s="265"/>
      <c r="I56" s="265"/>
      <c r="J56" s="265"/>
      <c r="K56" s="265"/>
    </row>
    <row r="57" spans="2:11" ht="18.75" x14ac:dyDescent="0.25">
      <c r="B57" s="262" t="str">
        <f>CONCATENATE(C57,D57)</f>
        <v>RaroCritico</v>
      </c>
      <c r="C57" s="149" t="str">
        <f>+C33</f>
        <v>Raro</v>
      </c>
      <c r="D57" s="149" t="str">
        <f>+C37</f>
        <v>Critico</v>
      </c>
      <c r="E57" s="179" t="s">
        <v>14</v>
      </c>
      <c r="F57" s="262" t="str">
        <f t="shared" si="0"/>
        <v>Raro</v>
      </c>
      <c r="G57" s="264" t="str">
        <f t="shared" si="1"/>
        <v>Critico</v>
      </c>
      <c r="H57" s="265"/>
      <c r="I57" s="265"/>
      <c r="J57" s="265"/>
      <c r="K57" s="265"/>
    </row>
    <row r="58" spans="2:11" ht="18.75" x14ac:dyDescent="0.25">
      <c r="B58" s="262" t="str">
        <f>CONCATENATE(C58,D58)</f>
        <v xml:space="preserve">Casi ciertoMenor </v>
      </c>
      <c r="C58" s="266" t="str">
        <f>+C30</f>
        <v>Casi cierto</v>
      </c>
      <c r="D58" s="266" t="str">
        <f>+C40</f>
        <v xml:space="preserve">Menor </v>
      </c>
      <c r="E58" s="180" t="s">
        <v>15</v>
      </c>
      <c r="F58" s="262" t="str">
        <f t="shared" si="0"/>
        <v>Casi cierto</v>
      </c>
      <c r="G58" s="264" t="str">
        <f t="shared" si="1"/>
        <v xml:space="preserve">Menor </v>
      </c>
      <c r="H58" s="265"/>
      <c r="I58" s="265"/>
      <c r="J58" s="265"/>
      <c r="K58" s="265"/>
    </row>
    <row r="59" spans="2:11" ht="18.75" x14ac:dyDescent="0.25">
      <c r="B59" s="262" t="str">
        <f>CONCATENATE(C59,D59)</f>
        <v>ProbableImportante</v>
      </c>
      <c r="C59" s="266" t="str">
        <f>+C31</f>
        <v>Probable</v>
      </c>
      <c r="D59" s="266" t="str">
        <f>+C39</f>
        <v>Importante</v>
      </c>
      <c r="E59" s="180" t="s">
        <v>15</v>
      </c>
      <c r="F59" s="262" t="str">
        <f t="shared" si="0"/>
        <v>Probable</v>
      </c>
      <c r="G59" s="264" t="str">
        <f t="shared" si="1"/>
        <v>Importante</v>
      </c>
      <c r="H59" s="265"/>
      <c r="I59" s="265"/>
      <c r="J59" s="265"/>
      <c r="K59" s="265"/>
    </row>
    <row r="60" spans="2:11" ht="18.75" x14ac:dyDescent="0.25">
      <c r="B60" s="262" t="str">
        <f t="shared" si="2"/>
        <v>PosibleImportante</v>
      </c>
      <c r="C60" s="266" t="str">
        <f>+C32</f>
        <v>Posible</v>
      </c>
      <c r="D60" s="266" t="str">
        <f>+C39</f>
        <v>Importante</v>
      </c>
      <c r="E60" s="180" t="s">
        <v>15</v>
      </c>
      <c r="F60" s="262" t="str">
        <f t="shared" si="0"/>
        <v>Posible</v>
      </c>
      <c r="G60" s="264" t="str">
        <f t="shared" si="1"/>
        <v>Importante</v>
      </c>
      <c r="H60" s="265"/>
      <c r="I60" s="265"/>
      <c r="J60" s="265"/>
      <c r="K60" s="265"/>
    </row>
    <row r="61" spans="2:11" ht="18.75" x14ac:dyDescent="0.25">
      <c r="B61" s="262" t="str">
        <f t="shared" si="2"/>
        <v xml:space="preserve">PosibleMayor </v>
      </c>
      <c r="C61" s="263" t="str">
        <f>+C32</f>
        <v>Posible</v>
      </c>
      <c r="D61" s="263" t="str">
        <f>+C38</f>
        <v xml:space="preserve">Mayor </v>
      </c>
      <c r="E61" s="179" t="s">
        <v>14</v>
      </c>
      <c r="F61" s="262" t="str">
        <f t="shared" si="0"/>
        <v>Posible</v>
      </c>
      <c r="G61" s="264" t="str">
        <f t="shared" si="1"/>
        <v xml:space="preserve">Mayor </v>
      </c>
      <c r="H61" s="265"/>
      <c r="I61" s="265"/>
      <c r="J61" s="265"/>
      <c r="K61" s="265"/>
    </row>
    <row r="62" spans="2:11" ht="18.75" x14ac:dyDescent="0.25">
      <c r="B62" s="262" t="str">
        <f t="shared" si="2"/>
        <v xml:space="preserve">RaroMayor </v>
      </c>
      <c r="C62" s="266" t="str">
        <f>+C33</f>
        <v>Raro</v>
      </c>
      <c r="D62" s="266" t="str">
        <f>+C38</f>
        <v xml:space="preserve">Mayor </v>
      </c>
      <c r="E62" s="180" t="s">
        <v>15</v>
      </c>
      <c r="F62" s="262" t="str">
        <f t="shared" si="0"/>
        <v>Raro</v>
      </c>
      <c r="G62" s="264" t="str">
        <f t="shared" si="1"/>
        <v xml:space="preserve">Mayor </v>
      </c>
      <c r="H62" s="265"/>
      <c r="I62" s="265"/>
      <c r="J62" s="265"/>
      <c r="K62" s="265"/>
    </row>
    <row r="63" spans="2:11" ht="18.75" x14ac:dyDescent="0.25">
      <c r="B63" s="262" t="str">
        <f t="shared" si="2"/>
        <v xml:space="preserve">ImprobableMayor </v>
      </c>
      <c r="C63" s="266" t="str">
        <f>+C34</f>
        <v>Improbable</v>
      </c>
      <c r="D63" s="266" t="str">
        <f>+C38</f>
        <v xml:space="preserve">Mayor </v>
      </c>
      <c r="E63" s="180" t="s">
        <v>15</v>
      </c>
      <c r="F63" s="262" t="str">
        <f t="shared" si="0"/>
        <v>Improbable</v>
      </c>
      <c r="G63" s="264" t="str">
        <f t="shared" si="1"/>
        <v xml:space="preserve">Mayor </v>
      </c>
      <c r="H63" s="265"/>
      <c r="I63" s="265"/>
      <c r="J63" s="265"/>
      <c r="K63" s="265"/>
    </row>
    <row r="64" spans="2:11" ht="18.75" x14ac:dyDescent="0.25">
      <c r="B64" s="262" t="str">
        <f t="shared" si="2"/>
        <v>ImprobableCritico</v>
      </c>
      <c r="C64" s="266" t="str">
        <f>+C34</f>
        <v>Improbable</v>
      </c>
      <c r="D64" s="266" t="str">
        <f>+C37</f>
        <v>Critico</v>
      </c>
      <c r="E64" s="180" t="s">
        <v>15</v>
      </c>
      <c r="F64" s="262" t="str">
        <f t="shared" si="0"/>
        <v>Improbable</v>
      </c>
      <c r="G64" s="264" t="str">
        <f t="shared" si="1"/>
        <v>Critico</v>
      </c>
      <c r="H64" s="265"/>
      <c r="I64" s="265"/>
      <c r="J64" s="265"/>
      <c r="K64" s="265"/>
    </row>
    <row r="65" spans="2:11" ht="18.75" x14ac:dyDescent="0.25">
      <c r="B65" s="262" t="str">
        <f>CONCATENATE(C65,D65)</f>
        <v>Casi ciertoInferior</v>
      </c>
      <c r="C65" s="83" t="str">
        <f>+C30</f>
        <v>Casi cierto</v>
      </c>
      <c r="D65" s="83" t="str">
        <f>+C41</f>
        <v>Inferior</v>
      </c>
      <c r="E65" s="180" t="s">
        <v>15</v>
      </c>
      <c r="F65" s="262" t="str">
        <f t="shared" si="0"/>
        <v>Casi cierto</v>
      </c>
      <c r="G65" s="264" t="str">
        <f t="shared" si="1"/>
        <v>Inferior</v>
      </c>
      <c r="H65" s="265"/>
      <c r="I65" s="265"/>
      <c r="J65" s="265"/>
      <c r="K65" s="265"/>
    </row>
    <row r="66" spans="2:11" ht="18.75" x14ac:dyDescent="0.25">
      <c r="B66" s="262" t="str">
        <f>CONCATENATE(C66,D66)</f>
        <v>Casi ciertoInferior</v>
      </c>
      <c r="C66" s="150" t="str">
        <f>+C30</f>
        <v>Casi cierto</v>
      </c>
      <c r="D66" s="150" t="str">
        <f>+C42</f>
        <v>Inferior</v>
      </c>
      <c r="E66" s="181" t="s">
        <v>16</v>
      </c>
      <c r="F66" s="262" t="str">
        <f t="shared" si="0"/>
        <v>Casi cierto</v>
      </c>
      <c r="G66" s="264" t="str">
        <f t="shared" si="1"/>
        <v>Inferior</v>
      </c>
      <c r="H66" s="265"/>
      <c r="I66" s="265"/>
      <c r="J66" s="265"/>
      <c r="K66" s="265"/>
    </row>
    <row r="67" spans="2:11" ht="18.75" x14ac:dyDescent="0.25">
      <c r="B67" s="262" t="str">
        <f>CONCATENATE(C67,D67)</f>
        <v xml:space="preserve">ProbableMenor </v>
      </c>
      <c r="C67" s="83" t="str">
        <f>+C31</f>
        <v>Probable</v>
      </c>
      <c r="D67" s="83" t="str">
        <f>+C40</f>
        <v xml:space="preserve">Menor </v>
      </c>
      <c r="E67" s="180" t="s">
        <v>15</v>
      </c>
      <c r="F67" s="262" t="str">
        <f t="shared" si="0"/>
        <v>Probable</v>
      </c>
      <c r="G67" s="264" t="str">
        <f t="shared" si="1"/>
        <v xml:space="preserve">Menor </v>
      </c>
      <c r="H67" s="265"/>
      <c r="I67" s="265"/>
      <c r="J67" s="265"/>
      <c r="K67" s="265"/>
    </row>
    <row r="68" spans="2:11" ht="18.75" x14ac:dyDescent="0.25">
      <c r="B68" s="262" t="str">
        <f>CONCATENATE(C68,D68)</f>
        <v>ProbableInferior</v>
      </c>
      <c r="C68" s="148" t="str">
        <f>+C31</f>
        <v>Probable</v>
      </c>
      <c r="D68" s="148" t="str">
        <f>+C41</f>
        <v>Inferior</v>
      </c>
      <c r="E68" s="182" t="s">
        <v>12</v>
      </c>
      <c r="F68" s="262" t="str">
        <f t="shared" si="0"/>
        <v>Probable</v>
      </c>
      <c r="G68" s="264" t="str">
        <f t="shared" si="1"/>
        <v>Inferior</v>
      </c>
      <c r="H68" s="265"/>
      <c r="I68" s="265"/>
      <c r="J68" s="265"/>
      <c r="K68" s="265"/>
    </row>
    <row r="69" spans="2:11" ht="18.75" x14ac:dyDescent="0.25">
      <c r="B69" s="262" t="str">
        <f>CONCATENATE(C69,D69)</f>
        <v>ProbableInferior</v>
      </c>
      <c r="C69" s="150" t="str">
        <f>+C31</f>
        <v>Probable</v>
      </c>
      <c r="D69" s="150" t="str">
        <f>+C42</f>
        <v>Inferior</v>
      </c>
      <c r="E69" s="181" t="s">
        <v>16</v>
      </c>
      <c r="F69" s="262" t="str">
        <f t="shared" si="0"/>
        <v>Probable</v>
      </c>
      <c r="G69" s="264" t="str">
        <f t="shared" si="1"/>
        <v>Inferior</v>
      </c>
      <c r="H69" s="265"/>
      <c r="I69" s="265"/>
      <c r="J69" s="265"/>
      <c r="K69" s="265"/>
    </row>
    <row r="70" spans="2:11" ht="18.75" x14ac:dyDescent="0.25">
      <c r="B70" s="262" t="str">
        <f t="shared" si="2"/>
        <v xml:space="preserve">PosibleMenor </v>
      </c>
      <c r="C70" s="148" t="str">
        <f>+C32</f>
        <v>Posible</v>
      </c>
      <c r="D70" s="148" t="str">
        <f>+C40</f>
        <v xml:space="preserve">Menor </v>
      </c>
      <c r="E70" s="182" t="s">
        <v>12</v>
      </c>
      <c r="F70" s="262" t="str">
        <f t="shared" si="0"/>
        <v>Posible</v>
      </c>
      <c r="G70" s="264" t="str">
        <f t="shared" si="1"/>
        <v xml:space="preserve">Menor </v>
      </c>
      <c r="H70" s="265"/>
      <c r="I70" s="265"/>
      <c r="J70" s="265"/>
      <c r="K70" s="265"/>
    </row>
    <row r="71" spans="2:11" ht="18.75" x14ac:dyDescent="0.25">
      <c r="B71" s="262" t="str">
        <f t="shared" si="2"/>
        <v>PosibleInferior</v>
      </c>
      <c r="C71" s="85" t="str">
        <f>+C70</f>
        <v>Posible</v>
      </c>
      <c r="D71" s="85" t="str">
        <f>+C41</f>
        <v>Inferior</v>
      </c>
      <c r="E71" s="183" t="s">
        <v>16</v>
      </c>
      <c r="F71" s="262" t="str">
        <f t="shared" si="0"/>
        <v>Posible</v>
      </c>
      <c r="G71" s="264" t="str">
        <f t="shared" si="1"/>
        <v>Inferior</v>
      </c>
      <c r="H71" s="265"/>
      <c r="I71" s="265"/>
      <c r="J71" s="265"/>
      <c r="K71" s="265"/>
    </row>
    <row r="72" spans="2:11" ht="18.75" x14ac:dyDescent="0.25">
      <c r="B72" s="262" t="str">
        <f t="shared" si="2"/>
        <v>PosibleInferior</v>
      </c>
      <c r="C72" s="150" t="str">
        <f>+C71</f>
        <v>Posible</v>
      </c>
      <c r="D72" s="150" t="str">
        <f>+C42</f>
        <v>Inferior</v>
      </c>
      <c r="E72" s="181" t="s">
        <v>16</v>
      </c>
      <c r="F72" s="262" t="str">
        <f t="shared" si="0"/>
        <v>Posible</v>
      </c>
      <c r="G72" s="264" t="str">
        <f t="shared" si="1"/>
        <v>Inferior</v>
      </c>
      <c r="H72" s="265"/>
      <c r="I72" s="265"/>
      <c r="J72" s="265"/>
      <c r="K72" s="265"/>
    </row>
    <row r="73" spans="2:11" ht="18.75" x14ac:dyDescent="0.25">
      <c r="B73" s="262" t="str">
        <f t="shared" si="2"/>
        <v>RaroImportante</v>
      </c>
      <c r="C73" s="148" t="str">
        <f>+C33</f>
        <v>Raro</v>
      </c>
      <c r="D73" s="148" t="str">
        <f>+C39</f>
        <v>Importante</v>
      </c>
      <c r="E73" s="182" t="s">
        <v>12</v>
      </c>
      <c r="F73" s="262" t="str">
        <f t="shared" si="0"/>
        <v>Raro</v>
      </c>
      <c r="G73" s="264" t="str">
        <f t="shared" si="1"/>
        <v>Importante</v>
      </c>
      <c r="H73" s="265"/>
      <c r="I73" s="265"/>
      <c r="J73" s="265"/>
      <c r="K73" s="265"/>
    </row>
    <row r="74" spans="2:11" ht="18.75" x14ac:dyDescent="0.25">
      <c r="B74" s="262" t="str">
        <f t="shared" si="2"/>
        <v xml:space="preserve">RaroMenor </v>
      </c>
      <c r="C74" s="85" t="str">
        <f>+C73</f>
        <v>Raro</v>
      </c>
      <c r="D74" s="85" t="str">
        <f>+C40</f>
        <v xml:space="preserve">Menor </v>
      </c>
      <c r="E74" s="183" t="s">
        <v>16</v>
      </c>
      <c r="F74" s="262" t="str">
        <f t="shared" si="0"/>
        <v>Raro</v>
      </c>
      <c r="G74" s="264" t="str">
        <f t="shared" ref="G74:G80" si="3">+D74</f>
        <v xml:space="preserve">Menor </v>
      </c>
      <c r="H74" s="265"/>
      <c r="I74" s="265"/>
      <c r="J74" s="265"/>
      <c r="K74" s="265"/>
    </row>
    <row r="75" spans="2:11" ht="18.75" x14ac:dyDescent="0.25">
      <c r="B75" s="262" t="str">
        <f t="shared" si="2"/>
        <v>ImprobableImportante</v>
      </c>
      <c r="C75" s="148" t="str">
        <f>+C34</f>
        <v>Improbable</v>
      </c>
      <c r="D75" s="148" t="str">
        <f>+C39</f>
        <v>Importante</v>
      </c>
      <c r="E75" s="182" t="s">
        <v>12</v>
      </c>
      <c r="F75" s="262" t="str">
        <f t="shared" si="0"/>
        <v>Improbable</v>
      </c>
      <c r="G75" s="264" t="str">
        <f t="shared" si="3"/>
        <v>Importante</v>
      </c>
      <c r="H75" s="265"/>
      <c r="I75" s="265"/>
      <c r="J75" s="265"/>
      <c r="K75" s="265"/>
    </row>
    <row r="76" spans="2:11" ht="18.75" x14ac:dyDescent="0.25">
      <c r="B76" s="262" t="str">
        <f t="shared" si="2"/>
        <v>RaroInferior</v>
      </c>
      <c r="C76" s="85" t="str">
        <f>+C33</f>
        <v>Raro</v>
      </c>
      <c r="D76" s="85" t="str">
        <f>+C41</f>
        <v>Inferior</v>
      </c>
      <c r="E76" s="183" t="s">
        <v>16</v>
      </c>
      <c r="F76" s="262" t="str">
        <f t="shared" si="0"/>
        <v>Raro</v>
      </c>
      <c r="G76" s="264" t="str">
        <f t="shared" si="3"/>
        <v>Inferior</v>
      </c>
      <c r="H76" s="265"/>
      <c r="I76" s="265"/>
      <c r="J76" s="265"/>
      <c r="K76" s="265"/>
    </row>
    <row r="77" spans="2:11" ht="18.75" x14ac:dyDescent="0.25">
      <c r="B77" s="262" t="str">
        <f t="shared" si="2"/>
        <v>RaroInferior</v>
      </c>
      <c r="C77" s="150" t="str">
        <f>+C76</f>
        <v>Raro</v>
      </c>
      <c r="D77" s="150" t="str">
        <f>+C42</f>
        <v>Inferior</v>
      </c>
      <c r="E77" s="181" t="s">
        <v>218</v>
      </c>
      <c r="F77" s="262" t="str">
        <f t="shared" si="0"/>
        <v>Raro</v>
      </c>
      <c r="G77" s="264" t="str">
        <f t="shared" si="3"/>
        <v>Inferior</v>
      </c>
      <c r="H77" s="265"/>
      <c r="I77" s="265"/>
      <c r="J77" s="265"/>
      <c r="K77" s="265"/>
    </row>
    <row r="78" spans="2:11" ht="18.75" x14ac:dyDescent="0.25">
      <c r="B78" s="262" t="str">
        <f t="shared" si="2"/>
        <v xml:space="preserve">ImprobableMenor </v>
      </c>
      <c r="C78" s="85" t="str">
        <f>+C34</f>
        <v>Improbable</v>
      </c>
      <c r="D78" s="85" t="str">
        <f>+C40</f>
        <v xml:space="preserve">Menor </v>
      </c>
      <c r="E78" s="183" t="s">
        <v>16</v>
      </c>
      <c r="F78" s="262" t="str">
        <f t="shared" si="0"/>
        <v>Improbable</v>
      </c>
      <c r="G78" s="264" t="str">
        <f t="shared" si="3"/>
        <v xml:space="preserve">Menor </v>
      </c>
      <c r="H78" s="265"/>
      <c r="I78" s="265"/>
      <c r="J78" s="265"/>
      <c r="K78" s="265"/>
    </row>
    <row r="79" spans="2:11" ht="18.75" x14ac:dyDescent="0.25">
      <c r="B79" s="262" t="str">
        <f t="shared" si="2"/>
        <v>ImprobableInferior</v>
      </c>
      <c r="C79" s="85" t="str">
        <f>+C78</f>
        <v>Improbable</v>
      </c>
      <c r="D79" s="85" t="str">
        <f>+C41</f>
        <v>Inferior</v>
      </c>
      <c r="E79" s="183" t="s">
        <v>16</v>
      </c>
      <c r="F79" s="262" t="str">
        <f t="shared" si="0"/>
        <v>Improbable</v>
      </c>
      <c r="G79" s="264" t="str">
        <f t="shared" si="3"/>
        <v>Inferior</v>
      </c>
      <c r="H79" s="265"/>
      <c r="I79" s="265"/>
      <c r="J79" s="265"/>
      <c r="K79" s="265"/>
    </row>
    <row r="80" spans="2:11" ht="18.75" x14ac:dyDescent="0.25">
      <c r="B80" s="262" t="str">
        <f t="shared" si="2"/>
        <v>ImprobableInferior</v>
      </c>
      <c r="C80" s="150" t="str">
        <f>+C79</f>
        <v>Improbable</v>
      </c>
      <c r="D80" s="150" t="str">
        <f>+C42</f>
        <v>Inferior</v>
      </c>
      <c r="E80" s="181" t="s">
        <v>218</v>
      </c>
      <c r="F80" s="262" t="str">
        <f t="shared" si="0"/>
        <v>Improbable</v>
      </c>
      <c r="G80" s="264" t="str">
        <f t="shared" si="3"/>
        <v>Inferior</v>
      </c>
      <c r="H80" s="265"/>
      <c r="I80" s="265"/>
      <c r="J80" s="265"/>
      <c r="K80" s="265"/>
    </row>
    <row r="81" spans="2:6" ht="16.5" thickBot="1" x14ac:dyDescent="0.3"/>
    <row r="82" spans="2:6" x14ac:dyDescent="0.25">
      <c r="B82" s="550" t="s">
        <v>76</v>
      </c>
      <c r="C82" s="247" t="s">
        <v>53</v>
      </c>
    </row>
    <row r="83" spans="2:6" ht="16.5" thickBot="1" x14ac:dyDescent="0.3">
      <c r="B83" s="552"/>
      <c r="C83" s="251" t="s">
        <v>1</v>
      </c>
    </row>
    <row r="84" spans="2:6" ht="16.5" thickBot="1" x14ac:dyDescent="0.3"/>
    <row r="85" spans="2:6" x14ac:dyDescent="0.25">
      <c r="B85" s="550" t="s">
        <v>77</v>
      </c>
      <c r="C85" s="247" t="s">
        <v>30</v>
      </c>
      <c r="E85" s="550" t="s">
        <v>272</v>
      </c>
      <c r="F85" s="247" t="s">
        <v>273</v>
      </c>
    </row>
    <row r="86" spans="2:6" x14ac:dyDescent="0.25">
      <c r="B86" s="551"/>
      <c r="C86" s="267" t="s">
        <v>32</v>
      </c>
      <c r="E86" s="551"/>
      <c r="F86" s="267" t="s">
        <v>274</v>
      </c>
    </row>
    <row r="87" spans="2:6" ht="16.5" thickBot="1" x14ac:dyDescent="0.3">
      <c r="B87" s="552"/>
      <c r="C87" s="251" t="s">
        <v>79</v>
      </c>
      <c r="E87" s="552"/>
      <c r="F87" s="251" t="s">
        <v>275</v>
      </c>
    </row>
    <row r="88" spans="2:6" ht="16.5" thickBot="1" x14ac:dyDescent="0.3"/>
    <row r="89" spans="2:6" x14ac:dyDescent="0.25">
      <c r="B89" s="547" t="s">
        <v>78</v>
      </c>
      <c r="C89" s="268" t="s">
        <v>20</v>
      </c>
    </row>
    <row r="90" spans="2:6" x14ac:dyDescent="0.25">
      <c r="B90" s="548"/>
      <c r="C90" s="268" t="s">
        <v>21</v>
      </c>
    </row>
    <row r="91" spans="2:6" x14ac:dyDescent="0.25">
      <c r="B91" s="548"/>
      <c r="C91" s="268" t="s">
        <v>271</v>
      </c>
    </row>
    <row r="92" spans="2:6" ht="16.5" thickBot="1" x14ac:dyDescent="0.3">
      <c r="B92" s="549"/>
      <c r="C92" s="268" t="s">
        <v>79</v>
      </c>
    </row>
    <row r="93" spans="2:6" ht="16.5" thickBot="1" x14ac:dyDescent="0.3"/>
    <row r="94" spans="2:6" x14ac:dyDescent="0.25">
      <c r="B94" s="550" t="s">
        <v>82</v>
      </c>
      <c r="C94" s="247" t="s">
        <v>17</v>
      </c>
    </row>
    <row r="95" spans="2:6" x14ac:dyDescent="0.25">
      <c r="B95" s="551"/>
      <c r="C95" s="267" t="s">
        <v>18</v>
      </c>
    </row>
    <row r="96" spans="2:6" ht="16.5" thickBot="1" x14ac:dyDescent="0.3">
      <c r="B96" s="552"/>
      <c r="C96" s="251"/>
    </row>
    <row r="97" spans="2:3" ht="16.5" thickBot="1" x14ac:dyDescent="0.3"/>
    <row r="98" spans="2:3" x14ac:dyDescent="0.25">
      <c r="B98" s="550" t="s">
        <v>80</v>
      </c>
      <c r="C98" s="247" t="s">
        <v>22</v>
      </c>
    </row>
    <row r="99" spans="2:3" x14ac:dyDescent="0.25">
      <c r="B99" s="551"/>
      <c r="C99" s="267" t="s">
        <v>23</v>
      </c>
    </row>
    <row r="100" spans="2:3" x14ac:dyDescent="0.25">
      <c r="B100" s="551"/>
      <c r="C100" s="267" t="s">
        <v>34</v>
      </c>
    </row>
    <row r="101" spans="2:3" ht="16.5" thickBot="1" x14ac:dyDescent="0.3">
      <c r="B101" s="552"/>
      <c r="C101" s="251" t="s">
        <v>79</v>
      </c>
    </row>
    <row r="102" spans="2:3" ht="16.5" thickBot="1" x14ac:dyDescent="0.3"/>
    <row r="103" spans="2:3" x14ac:dyDescent="0.25">
      <c r="B103" s="547" t="s">
        <v>81</v>
      </c>
      <c r="C103" s="248" t="s">
        <v>29</v>
      </c>
    </row>
    <row r="104" spans="2:3" x14ac:dyDescent="0.25">
      <c r="B104" s="548"/>
      <c r="C104" s="250" t="s">
        <v>4</v>
      </c>
    </row>
    <row r="105" spans="2:3" x14ac:dyDescent="0.25">
      <c r="B105" s="548"/>
      <c r="C105" s="250" t="s">
        <v>44</v>
      </c>
    </row>
    <row r="106" spans="2:3" x14ac:dyDescent="0.25">
      <c r="B106" s="548"/>
      <c r="C106" s="250" t="s">
        <v>3</v>
      </c>
    </row>
    <row r="107" spans="2:3" x14ac:dyDescent="0.25">
      <c r="B107" s="548"/>
      <c r="C107" s="250" t="s">
        <v>5</v>
      </c>
    </row>
    <row r="108" spans="2:3" x14ac:dyDescent="0.25">
      <c r="B108" s="548"/>
      <c r="C108" s="250" t="s">
        <v>7</v>
      </c>
    </row>
    <row r="109" spans="2:3" x14ac:dyDescent="0.25">
      <c r="B109" s="548"/>
      <c r="C109" s="250" t="s">
        <v>45</v>
      </c>
    </row>
    <row r="110" spans="2:3" x14ac:dyDescent="0.25">
      <c r="B110" s="548"/>
      <c r="C110" s="250" t="s">
        <v>6</v>
      </c>
    </row>
    <row r="111" spans="2:3" x14ac:dyDescent="0.25">
      <c r="B111" s="548"/>
      <c r="C111" s="250" t="s">
        <v>47</v>
      </c>
    </row>
    <row r="112" spans="2:3" x14ac:dyDescent="0.25">
      <c r="B112" s="548"/>
      <c r="C112" s="250" t="s">
        <v>28</v>
      </c>
    </row>
    <row r="113" spans="2:3" x14ac:dyDescent="0.25">
      <c r="B113" s="548"/>
      <c r="C113" s="250" t="s">
        <v>334</v>
      </c>
    </row>
    <row r="114" spans="2:3" x14ac:dyDescent="0.25">
      <c r="B114" s="548"/>
      <c r="C114" s="269" t="s">
        <v>563</v>
      </c>
    </row>
    <row r="115" spans="2:3" ht="16.5" thickBot="1" x14ac:dyDescent="0.3">
      <c r="B115" s="548"/>
      <c r="C115" s="252" t="s">
        <v>574</v>
      </c>
    </row>
    <row r="116" spans="2:3" ht="16.5" thickBot="1" x14ac:dyDescent="0.3">
      <c r="B116" s="549"/>
      <c r="C116" s="252" t="s">
        <v>600</v>
      </c>
    </row>
    <row r="117" spans="2:3" ht="16.5" thickBot="1" x14ac:dyDescent="0.3"/>
    <row r="118" spans="2:3" x14ac:dyDescent="0.25">
      <c r="B118" s="550" t="s">
        <v>83</v>
      </c>
      <c r="C118" s="247" t="s">
        <v>17</v>
      </c>
    </row>
    <row r="119" spans="2:3" x14ac:dyDescent="0.25">
      <c r="B119" s="551"/>
      <c r="C119" s="267" t="s">
        <v>18</v>
      </c>
    </row>
    <row r="120" spans="2:3" ht="16.5" thickBot="1" x14ac:dyDescent="0.3">
      <c r="B120" s="552"/>
      <c r="C120" s="251"/>
    </row>
    <row r="121" spans="2:3" ht="16.5" thickBot="1" x14ac:dyDescent="0.3"/>
    <row r="122" spans="2:3" x14ac:dyDescent="0.25">
      <c r="B122" s="550" t="s">
        <v>84</v>
      </c>
      <c r="C122" s="247" t="s">
        <v>31</v>
      </c>
    </row>
    <row r="123" spans="2:3" x14ac:dyDescent="0.25">
      <c r="B123" s="551"/>
      <c r="C123" s="267" t="s">
        <v>33</v>
      </c>
    </row>
    <row r="124" spans="2:3" ht="16.5" thickBot="1" x14ac:dyDescent="0.3">
      <c r="B124" s="552"/>
      <c r="C124" s="251"/>
    </row>
    <row r="125" spans="2:3" ht="16.5" thickBot="1" x14ac:dyDescent="0.3"/>
    <row r="126" spans="2:3" x14ac:dyDescent="0.25">
      <c r="B126" s="550" t="s">
        <v>85</v>
      </c>
      <c r="C126" s="247" t="s">
        <v>0</v>
      </c>
    </row>
    <row r="127" spans="2:3" x14ac:dyDescent="0.25">
      <c r="B127" s="551"/>
      <c r="C127" s="267" t="s">
        <v>269</v>
      </c>
    </row>
    <row r="128" spans="2:3" ht="16.5" thickBot="1" x14ac:dyDescent="0.3">
      <c r="B128" s="552"/>
      <c r="C128" s="251" t="s">
        <v>270</v>
      </c>
    </row>
    <row r="129" spans="2:3" ht="16.5" thickBot="1" x14ac:dyDescent="0.3"/>
    <row r="130" spans="2:3" x14ac:dyDescent="0.25">
      <c r="B130" s="547" t="s">
        <v>87</v>
      </c>
      <c r="C130" s="268" t="s">
        <v>53</v>
      </c>
    </row>
    <row r="131" spans="2:3" x14ac:dyDescent="0.25">
      <c r="B131" s="548"/>
      <c r="C131" s="268" t="s">
        <v>1</v>
      </c>
    </row>
    <row r="132" spans="2:3" ht="16.5" thickBot="1" x14ac:dyDescent="0.3">
      <c r="B132" s="549"/>
      <c r="C132" s="268"/>
    </row>
    <row r="133" spans="2:3" ht="16.5" thickBot="1" x14ac:dyDescent="0.3"/>
    <row r="134" spans="2:3" x14ac:dyDescent="0.25">
      <c r="B134" s="547" t="s">
        <v>88</v>
      </c>
      <c r="C134" s="268" t="s">
        <v>13</v>
      </c>
    </row>
    <row r="135" spans="2:3" x14ac:dyDescent="0.25">
      <c r="B135" s="548"/>
      <c r="C135" s="268" t="s">
        <v>12</v>
      </c>
    </row>
    <row r="136" spans="2:3" x14ac:dyDescent="0.25">
      <c r="B136" s="548"/>
      <c r="C136" s="268" t="s">
        <v>11</v>
      </c>
    </row>
    <row r="137" spans="2:3" ht="16.5" thickBot="1" x14ac:dyDescent="0.3">
      <c r="B137" s="549"/>
      <c r="C137" s="268"/>
    </row>
    <row r="138" spans="2:3" ht="16.5" thickBot="1" x14ac:dyDescent="0.3"/>
    <row r="139" spans="2:3" x14ac:dyDescent="0.25">
      <c r="B139" s="547" t="s">
        <v>89</v>
      </c>
      <c r="C139" s="268" t="s">
        <v>13</v>
      </c>
    </row>
    <row r="140" spans="2:3" x14ac:dyDescent="0.25">
      <c r="B140" s="548"/>
      <c r="C140" s="268" t="s">
        <v>12</v>
      </c>
    </row>
    <row r="141" spans="2:3" x14ac:dyDescent="0.25">
      <c r="B141" s="548"/>
      <c r="C141" s="268" t="s">
        <v>11</v>
      </c>
    </row>
    <row r="142" spans="2:3" ht="16.5" thickBot="1" x14ac:dyDescent="0.3">
      <c r="B142" s="549"/>
      <c r="C142" s="268"/>
    </row>
    <row r="143" spans="2:3" ht="16.5" thickBot="1" x14ac:dyDescent="0.3"/>
    <row r="144" spans="2:3" x14ac:dyDescent="0.25">
      <c r="B144" s="547" t="s">
        <v>90</v>
      </c>
      <c r="C144" s="268" t="s">
        <v>53</v>
      </c>
    </row>
    <row r="145" spans="2:6" x14ac:dyDescent="0.25">
      <c r="B145" s="548"/>
      <c r="C145" s="268" t="s">
        <v>1</v>
      </c>
    </row>
    <row r="146" spans="2:6" ht="16.5" thickBot="1" x14ac:dyDescent="0.3">
      <c r="B146" s="549"/>
      <c r="C146" s="268"/>
    </row>
    <row r="147" spans="2:6" ht="16.5" thickBot="1" x14ac:dyDescent="0.3"/>
    <row r="148" spans="2:6" x14ac:dyDescent="0.25">
      <c r="B148" s="547" t="s">
        <v>91</v>
      </c>
      <c r="C148" s="268" t="s">
        <v>53</v>
      </c>
    </row>
    <row r="149" spans="2:6" x14ac:dyDescent="0.25">
      <c r="B149" s="548"/>
      <c r="C149" s="268" t="s">
        <v>1</v>
      </c>
    </row>
    <row r="150" spans="2:6" ht="16.5" thickBot="1" x14ac:dyDescent="0.3">
      <c r="B150" s="549"/>
      <c r="C150" s="268"/>
    </row>
    <row r="152" spans="2:6" ht="16.5" thickBot="1" x14ac:dyDescent="0.3"/>
    <row r="153" spans="2:6" x14ac:dyDescent="0.25">
      <c r="B153" s="550" t="s">
        <v>92</v>
      </c>
      <c r="C153" s="247" t="s">
        <v>14</v>
      </c>
    </row>
    <row r="154" spans="2:6" x14ac:dyDescent="0.25">
      <c r="B154" s="551"/>
      <c r="C154" s="249" t="s">
        <v>15</v>
      </c>
    </row>
    <row r="155" spans="2:6" x14ac:dyDescent="0.25">
      <c r="B155" s="551"/>
      <c r="C155" s="249" t="s">
        <v>12</v>
      </c>
    </row>
    <row r="156" spans="2:6" ht="16.5" thickBot="1" x14ac:dyDescent="0.3">
      <c r="B156" s="552"/>
      <c r="C156" s="251" t="s">
        <v>16</v>
      </c>
    </row>
    <row r="157" spans="2:6" x14ac:dyDescent="0.25">
      <c r="B157" s="38"/>
      <c r="C157" s="261"/>
    </row>
    <row r="158" spans="2:6" ht="16.5" thickBot="1" x14ac:dyDescent="0.3"/>
    <row r="159" spans="2:6" ht="16.5" thickBot="1" x14ac:dyDescent="0.3">
      <c r="C159" s="270" t="s">
        <v>97</v>
      </c>
      <c r="D159" s="270" t="s">
        <v>95</v>
      </c>
      <c r="E159" s="270" t="s">
        <v>75</v>
      </c>
      <c r="F159" s="270" t="s">
        <v>96</v>
      </c>
    </row>
    <row r="160" spans="2:6" x14ac:dyDescent="0.25">
      <c r="B160" s="550" t="s">
        <v>94</v>
      </c>
      <c r="C160" s="247" t="str">
        <f>CONCATENATE(D160,E160)</f>
        <v>AltoExtremo</v>
      </c>
      <c r="D160" s="270" t="s">
        <v>15</v>
      </c>
      <c r="E160" s="247" t="s">
        <v>14</v>
      </c>
      <c r="F160" s="247" t="s">
        <v>15</v>
      </c>
    </row>
    <row r="161" spans="2:6" x14ac:dyDescent="0.25">
      <c r="B161" s="551"/>
      <c r="C161" s="249" t="str">
        <f t="shared" ref="C161:C168" si="4">CONCATENATE(D161,E161)</f>
        <v>AltoAlto</v>
      </c>
      <c r="D161" s="271" t="s">
        <v>15</v>
      </c>
      <c r="E161" s="249" t="s">
        <v>15</v>
      </c>
      <c r="F161" s="249" t="s">
        <v>15</v>
      </c>
    </row>
    <row r="162" spans="2:6" x14ac:dyDescent="0.25">
      <c r="B162" s="551"/>
      <c r="C162" s="249" t="str">
        <f t="shared" si="4"/>
        <v>ModeradoExtremo</v>
      </c>
      <c r="D162" s="271" t="s">
        <v>12</v>
      </c>
      <c r="E162" s="249" t="s">
        <v>14</v>
      </c>
      <c r="F162" s="249" t="s">
        <v>12</v>
      </c>
    </row>
    <row r="163" spans="2:6" x14ac:dyDescent="0.25">
      <c r="B163" s="551"/>
      <c r="C163" s="249" t="str">
        <f t="shared" si="4"/>
        <v>ModeradoAlto</v>
      </c>
      <c r="D163" s="271" t="s">
        <v>12</v>
      </c>
      <c r="E163" s="249" t="s">
        <v>15</v>
      </c>
      <c r="F163" s="249" t="s">
        <v>12</v>
      </c>
    </row>
    <row r="164" spans="2:6" x14ac:dyDescent="0.25">
      <c r="B164" s="551"/>
      <c r="C164" s="249" t="str">
        <f t="shared" si="4"/>
        <v>ModeradoModerado</v>
      </c>
      <c r="D164" s="271" t="s">
        <v>12</v>
      </c>
      <c r="E164" s="249" t="s">
        <v>12</v>
      </c>
      <c r="F164" s="249" t="s">
        <v>12</v>
      </c>
    </row>
    <row r="165" spans="2:6" x14ac:dyDescent="0.25">
      <c r="B165" s="551"/>
      <c r="C165" s="249" t="str">
        <f t="shared" si="4"/>
        <v>BajoExtremo</v>
      </c>
      <c r="D165" s="271" t="s">
        <v>16</v>
      </c>
      <c r="E165" s="249" t="s">
        <v>14</v>
      </c>
      <c r="F165" s="249" t="s">
        <v>16</v>
      </c>
    </row>
    <row r="166" spans="2:6" x14ac:dyDescent="0.25">
      <c r="B166" s="551"/>
      <c r="C166" s="260" t="str">
        <f t="shared" si="4"/>
        <v>BajoAlto</v>
      </c>
      <c r="D166" s="272" t="s">
        <v>16</v>
      </c>
      <c r="E166" s="260" t="s">
        <v>15</v>
      </c>
      <c r="F166" s="260" t="s">
        <v>16</v>
      </c>
    </row>
    <row r="167" spans="2:6" x14ac:dyDescent="0.25">
      <c r="B167" s="551"/>
      <c r="C167" s="260" t="str">
        <f t="shared" si="4"/>
        <v>BajoModerado</v>
      </c>
      <c r="D167" s="272" t="s">
        <v>16</v>
      </c>
      <c r="E167" s="260" t="s">
        <v>12</v>
      </c>
      <c r="F167" s="260" t="s">
        <v>16</v>
      </c>
    </row>
    <row r="168" spans="2:6" ht="16.5" thickBot="1" x14ac:dyDescent="0.3">
      <c r="B168" s="552"/>
      <c r="C168" s="251" t="str">
        <f t="shared" si="4"/>
        <v>BajoBajo</v>
      </c>
      <c r="D168" s="273" t="s">
        <v>16</v>
      </c>
      <c r="E168" s="251" t="s">
        <v>16</v>
      </c>
      <c r="F168" s="251" t="s">
        <v>16</v>
      </c>
    </row>
    <row r="170" spans="2:6" ht="16.5" thickBot="1" x14ac:dyDescent="0.3"/>
    <row r="171" spans="2:6" x14ac:dyDescent="0.25">
      <c r="B171" s="550" t="s">
        <v>103</v>
      </c>
      <c r="C171" s="247" t="s">
        <v>132</v>
      </c>
    </row>
    <row r="172" spans="2:6" x14ac:dyDescent="0.25">
      <c r="B172" s="551"/>
      <c r="C172" s="249" t="s">
        <v>133</v>
      </c>
    </row>
    <row r="173" spans="2:6" x14ac:dyDescent="0.25">
      <c r="B173" s="551"/>
      <c r="C173" s="249" t="s">
        <v>134</v>
      </c>
    </row>
    <row r="174" spans="2:6" ht="16.5" thickBot="1" x14ac:dyDescent="0.3">
      <c r="B174" s="552"/>
      <c r="C174" s="251" t="s">
        <v>135</v>
      </c>
    </row>
    <row r="175" spans="2:6" ht="16.5" thickBot="1" x14ac:dyDescent="0.3"/>
    <row r="176" spans="2:6" x14ac:dyDescent="0.25">
      <c r="B176" s="550" t="s">
        <v>126</v>
      </c>
    </row>
    <row r="177" spans="2:12" x14ac:dyDescent="0.25">
      <c r="B177" s="551"/>
    </row>
    <row r="178" spans="2:12" x14ac:dyDescent="0.25">
      <c r="B178" s="551"/>
    </row>
    <row r="179" spans="2:12" x14ac:dyDescent="0.25">
      <c r="B179" s="551"/>
    </row>
    <row r="180" spans="2:12" ht="30" x14ac:dyDescent="0.25">
      <c r="B180" s="170" t="s">
        <v>125</v>
      </c>
      <c r="C180" s="170" t="s">
        <v>127</v>
      </c>
      <c r="D180" s="171" t="s">
        <v>156</v>
      </c>
      <c r="E180" s="172" t="s">
        <v>13</v>
      </c>
      <c r="F180" s="172" t="s">
        <v>12</v>
      </c>
      <c r="G180" s="172" t="s">
        <v>11</v>
      </c>
      <c r="H180" s="172" t="s">
        <v>157</v>
      </c>
      <c r="I180" s="172" t="s">
        <v>160</v>
      </c>
      <c r="J180" s="172" t="s">
        <v>161</v>
      </c>
      <c r="K180" s="172" t="s">
        <v>162</v>
      </c>
      <c r="L180" s="172" t="s">
        <v>157</v>
      </c>
    </row>
    <row r="181" spans="2:12" x14ac:dyDescent="0.25">
      <c r="B181" s="170" t="s">
        <v>605</v>
      </c>
      <c r="C181" s="170"/>
      <c r="D181" s="275" t="e">
        <f>COUNTIF('MATRIZ DE RIESGOS'!#REF!,'Parametrizaciones Advisory'!B181)</f>
        <v>#REF!</v>
      </c>
      <c r="E181" s="276">
        <f>COUNTIFS('MATRIZ DE RIESGOS'!$AS$12:$AS$756,$E$180,'MATRIZ DE RIESGOS'!$D$12:$D$756,$B$181)</f>
        <v>2</v>
      </c>
      <c r="F181" s="276">
        <f>COUNTIFS('MATRIZ DE RIESGOS'!$AS$12:$AS$756,$F$180,'MATRIZ DE RIESGOS'!$D$12:$D$756,B181)</f>
        <v>2</v>
      </c>
      <c r="G181" s="276">
        <f>COUNTIFS('MATRIZ DE RIESGOS'!$AS$12:$AS$15,$G$180,'MATRIZ DE RIESGOS'!$D$12:$D$15,B181)</f>
        <v>0</v>
      </c>
      <c r="H181" s="276">
        <f t="shared" ref="H181:H193" si="5">SUM(E181:G181)</f>
        <v>4</v>
      </c>
      <c r="I181" s="277">
        <f t="shared" ref="I181:I193" si="6">IF(H181=0,"",+E181/H181)</f>
        <v>0.5</v>
      </c>
      <c r="J181" s="277">
        <f>IF(H181=0,"",+F181/H181)</f>
        <v>0.5</v>
      </c>
      <c r="K181" s="277">
        <f t="shared" ref="K181:K195" si="7">IF(H181=0,"",+G181/H181)</f>
        <v>0</v>
      </c>
      <c r="L181" s="275" t="str">
        <f t="shared" ref="L181:L194" si="8">IF(H181=0,"",IF(I181&gt;=76%,"Fuerte",IF((I181+J181)&gt;51%,"Moderado","Débil")))</f>
        <v>Moderado</v>
      </c>
    </row>
    <row r="182" spans="2:12" x14ac:dyDescent="0.25">
      <c r="B182" s="170" t="s">
        <v>606</v>
      </c>
      <c r="C182" s="170"/>
      <c r="D182" s="275" t="e">
        <f>COUNTIF('MATRIZ DE RIESGOS'!#REF!,'Parametrizaciones Advisory'!B182)</f>
        <v>#REF!</v>
      </c>
      <c r="E182" s="276">
        <f>COUNTIFS('MATRIZ DE RIESGOS'!$AS$12:$AS$756,$E$180,'MATRIZ DE RIESGOS'!$D$12:$D$756,B182)</f>
        <v>7</v>
      </c>
      <c r="F182" s="276">
        <f>COUNTIFS('MATRIZ DE RIESGOS'!$AS$12:$AS$756,$F$180,'MATRIZ DE RIESGOS'!$D$12:$D$756,B182)</f>
        <v>1</v>
      </c>
      <c r="G182" s="276">
        <f>COUNTIFS('MATRIZ DE RIESGOS'!$AS$12:$AS$15,$G$180,'MATRIZ DE RIESGOS'!$D$12:$D$15,B182)</f>
        <v>0</v>
      </c>
      <c r="H182" s="276">
        <f t="shared" si="5"/>
        <v>8</v>
      </c>
      <c r="I182" s="277">
        <f t="shared" si="6"/>
        <v>0.875</v>
      </c>
      <c r="J182" s="277">
        <f>IF(H182=0,"",+F182/H182)</f>
        <v>0.125</v>
      </c>
      <c r="K182" s="277">
        <f t="shared" si="7"/>
        <v>0</v>
      </c>
      <c r="L182" s="275" t="str">
        <f t="shared" si="8"/>
        <v>Fuerte</v>
      </c>
    </row>
    <row r="183" spans="2:12" x14ac:dyDescent="0.25">
      <c r="B183" s="170" t="s">
        <v>607</v>
      </c>
      <c r="C183" s="170"/>
      <c r="D183" s="275" t="e">
        <f>COUNTIF('MATRIZ DE RIESGOS'!#REF!,'Parametrizaciones Advisory'!B183)</f>
        <v>#REF!</v>
      </c>
      <c r="E183" s="276">
        <f>COUNTIFS('MATRIZ DE RIESGOS'!$AS$12:$AS$756,$E$180,'MATRIZ DE RIESGOS'!$D$12:$D$756,B183)</f>
        <v>3</v>
      </c>
      <c r="F183" s="276">
        <f>COUNTIFS('MATRIZ DE RIESGOS'!$AS$12:$AS$756,$F$180,'MATRIZ DE RIESGOS'!$D$12:$D$756,B183)</f>
        <v>0</v>
      </c>
      <c r="G183" s="276">
        <f>COUNTIFS('MATRIZ DE RIESGOS'!$AS$12:$AS$15,$G$180,'MATRIZ DE RIESGOS'!$D$12:$D$15,B183)</f>
        <v>0</v>
      </c>
      <c r="H183" s="276">
        <f t="shared" si="5"/>
        <v>3</v>
      </c>
      <c r="I183" s="277">
        <f t="shared" si="6"/>
        <v>1</v>
      </c>
      <c r="J183" s="277">
        <f t="shared" ref="J183:J193" si="9">IF(H183=0,"",+F183/H183)</f>
        <v>0</v>
      </c>
      <c r="K183" s="277">
        <f t="shared" si="7"/>
        <v>0</v>
      </c>
      <c r="L183" s="275" t="str">
        <f t="shared" si="8"/>
        <v>Fuerte</v>
      </c>
    </row>
    <row r="184" spans="2:12" x14ac:dyDescent="0.25">
      <c r="B184" s="170" t="s">
        <v>608</v>
      </c>
      <c r="C184" s="170"/>
      <c r="D184" s="275" t="e">
        <f>COUNTIF('MATRIZ DE RIESGOS'!#REF!,'Parametrizaciones Advisory'!B184)</f>
        <v>#REF!</v>
      </c>
      <c r="E184" s="276">
        <f>COUNTIFS('MATRIZ DE RIESGOS'!$AS$12:$AS$756,$E$180,'MATRIZ DE RIESGOS'!$D$12:$D$756,B184)</f>
        <v>3</v>
      </c>
      <c r="F184" s="276">
        <f>COUNTIFS('MATRIZ DE RIESGOS'!$AS$12:$AS$756,$F$180,'MATRIZ DE RIESGOS'!$D$12:$D$756,B184)</f>
        <v>0</v>
      </c>
      <c r="G184" s="276">
        <f>COUNTIFS('MATRIZ DE RIESGOS'!$AS$12:$AS$15,$G$180,'MATRIZ DE RIESGOS'!$D$12:$D$15,B184)</f>
        <v>0</v>
      </c>
      <c r="H184" s="276">
        <f t="shared" si="5"/>
        <v>3</v>
      </c>
      <c r="I184" s="277">
        <f t="shared" si="6"/>
        <v>1</v>
      </c>
      <c r="J184" s="277">
        <f t="shared" si="9"/>
        <v>0</v>
      </c>
      <c r="K184" s="277">
        <f t="shared" si="7"/>
        <v>0</v>
      </c>
      <c r="L184" s="275" t="str">
        <f t="shared" si="8"/>
        <v>Fuerte</v>
      </c>
    </row>
    <row r="185" spans="2:12" x14ac:dyDescent="0.25">
      <c r="B185" s="170" t="s">
        <v>609</v>
      </c>
      <c r="C185" s="170"/>
      <c r="D185" s="275" t="e">
        <f>COUNTIF('MATRIZ DE RIESGOS'!#REF!,'Parametrizaciones Advisory'!B185)</f>
        <v>#REF!</v>
      </c>
      <c r="E185" s="276">
        <f>COUNTIFS('MATRIZ DE RIESGOS'!$AS$12:$AS$756,$E$180,'MATRIZ DE RIESGOS'!$D$12:$D$756,B185)</f>
        <v>3</v>
      </c>
      <c r="F185" s="276">
        <f>COUNTIFS('MATRIZ DE RIESGOS'!$AS$12:$AS$756,$F$180,'MATRIZ DE RIESGOS'!$D$12:$D$756,B185)</f>
        <v>0</v>
      </c>
      <c r="G185" s="276">
        <f>COUNTIFS('MATRIZ DE RIESGOS'!$AS$12:$AS$15,$G$180,'MATRIZ DE RIESGOS'!$D$12:$D$15,B185)</f>
        <v>0</v>
      </c>
      <c r="H185" s="276">
        <f t="shared" si="5"/>
        <v>3</v>
      </c>
      <c r="I185" s="277">
        <f t="shared" si="6"/>
        <v>1</v>
      </c>
      <c r="J185" s="277">
        <f t="shared" si="9"/>
        <v>0</v>
      </c>
      <c r="K185" s="277">
        <f t="shared" si="7"/>
        <v>0</v>
      </c>
      <c r="L185" s="275" t="str">
        <f t="shared" si="8"/>
        <v>Fuerte</v>
      </c>
    </row>
    <row r="186" spans="2:12" x14ac:dyDescent="0.25">
      <c r="B186" s="170" t="s">
        <v>610</v>
      </c>
      <c r="C186" s="170"/>
      <c r="D186" s="275" t="e">
        <f>COUNTIF('MATRIZ DE RIESGOS'!#REF!,'Parametrizaciones Advisory'!B186)</f>
        <v>#REF!</v>
      </c>
      <c r="E186" s="276">
        <f>COUNTIFS('MATRIZ DE RIESGOS'!$AS$12:$AS$756,$E$180,'MATRIZ DE RIESGOS'!$D$12:$D$756,B186)</f>
        <v>3</v>
      </c>
      <c r="F186" s="276">
        <f>COUNTIFS('MATRIZ DE RIESGOS'!$AS$12:$AS$756,$F$180,'MATRIZ DE RIESGOS'!$D$12:$D$756,B186)</f>
        <v>0</v>
      </c>
      <c r="G186" s="276">
        <f>COUNTIFS('MATRIZ DE RIESGOS'!$AS$12:$AS$15,$G$180,'MATRIZ DE RIESGOS'!$D$12:$D$15,B186)</f>
        <v>0</v>
      </c>
      <c r="H186" s="276">
        <f t="shared" si="5"/>
        <v>3</v>
      </c>
      <c r="I186" s="277">
        <f t="shared" si="6"/>
        <v>1</v>
      </c>
      <c r="J186" s="277">
        <f t="shared" si="9"/>
        <v>0</v>
      </c>
      <c r="K186" s="277">
        <f t="shared" si="7"/>
        <v>0</v>
      </c>
      <c r="L186" s="275" t="str">
        <f t="shared" si="8"/>
        <v>Fuerte</v>
      </c>
    </row>
    <row r="187" spans="2:12" x14ac:dyDescent="0.25">
      <c r="B187" s="170" t="s">
        <v>611</v>
      </c>
      <c r="C187" s="170"/>
      <c r="D187" s="275" t="e">
        <f>COUNTIF('MATRIZ DE RIESGOS'!#REF!,'Parametrizaciones Advisory'!B187)</f>
        <v>#REF!</v>
      </c>
      <c r="E187" s="276">
        <f>COUNTIFS('MATRIZ DE RIESGOS'!$AS$12:$AS$756,$E$180,'MATRIZ DE RIESGOS'!$D$12:$D$756,B187)</f>
        <v>6</v>
      </c>
      <c r="F187" s="276">
        <f>COUNTIFS('MATRIZ DE RIESGOS'!$AS$12:$AS$756,$F$180,'MATRIZ DE RIESGOS'!$D$12:$D$756,B187)</f>
        <v>0</v>
      </c>
      <c r="G187" s="276">
        <f>COUNTIFS('MATRIZ DE RIESGOS'!$AS$12:$AS$15,$G$180,'MATRIZ DE RIESGOS'!$D$12:$D$15,B187)</f>
        <v>0</v>
      </c>
      <c r="H187" s="276">
        <f t="shared" si="5"/>
        <v>6</v>
      </c>
      <c r="I187" s="277">
        <f t="shared" si="6"/>
        <v>1</v>
      </c>
      <c r="J187" s="277">
        <f t="shared" si="9"/>
        <v>0</v>
      </c>
      <c r="K187" s="277">
        <f t="shared" si="7"/>
        <v>0</v>
      </c>
      <c r="L187" s="275" t="str">
        <f t="shared" si="8"/>
        <v>Fuerte</v>
      </c>
    </row>
    <row r="188" spans="2:12" x14ac:dyDescent="0.25">
      <c r="B188" s="170" t="s">
        <v>612</v>
      </c>
      <c r="C188" s="170"/>
      <c r="D188" s="275" t="e">
        <f>COUNTIF('MATRIZ DE RIESGOS'!#REF!,'Parametrizaciones Advisory'!B188)</f>
        <v>#REF!</v>
      </c>
      <c r="E188" s="276">
        <f>COUNTIFS('MATRIZ DE RIESGOS'!$AS$12:$AS$756,$E$180,'MATRIZ DE RIESGOS'!$D$12:$D$756,B188)</f>
        <v>6</v>
      </c>
      <c r="F188" s="276">
        <f>COUNTIFS('MATRIZ DE RIESGOS'!$AS$12:$AS$756,$F$180,'MATRIZ DE RIESGOS'!$D$12:$D$756,B188)</f>
        <v>0</v>
      </c>
      <c r="G188" s="276">
        <f>COUNTIFS('MATRIZ DE RIESGOS'!$AS$12:$AS$15,$G$180,'MATRIZ DE RIESGOS'!$D$12:$D$15,B188)</f>
        <v>0</v>
      </c>
      <c r="H188" s="276">
        <f t="shared" si="5"/>
        <v>6</v>
      </c>
      <c r="I188" s="277">
        <f t="shared" si="6"/>
        <v>1</v>
      </c>
      <c r="J188" s="277">
        <f t="shared" si="9"/>
        <v>0</v>
      </c>
      <c r="K188" s="277">
        <f t="shared" si="7"/>
        <v>0</v>
      </c>
      <c r="L188" s="275" t="str">
        <f t="shared" si="8"/>
        <v>Fuerte</v>
      </c>
    </row>
    <row r="189" spans="2:12" x14ac:dyDescent="0.25">
      <c r="B189" s="170" t="s">
        <v>613</v>
      </c>
      <c r="C189" s="170"/>
      <c r="D189" s="275" t="e">
        <f>COUNTIF('MATRIZ DE RIESGOS'!#REF!,'Parametrizaciones Advisory'!B189)</f>
        <v>#REF!</v>
      </c>
      <c r="E189" s="276">
        <f>COUNTIFS('MATRIZ DE RIESGOS'!$AS$12:$AS$756,$E$180,'MATRIZ DE RIESGOS'!$D$12:$D$756,B189)</f>
        <v>3</v>
      </c>
      <c r="F189" s="276">
        <f>COUNTIFS('MATRIZ DE RIESGOS'!$AS$12:$AS$756,$F$180,'MATRIZ DE RIESGOS'!$D$12:$D$756,B189)</f>
        <v>1</v>
      </c>
      <c r="G189" s="276">
        <f>COUNTIFS('MATRIZ DE RIESGOS'!$AS$12:$AS$15,$G$180,'MATRIZ DE RIESGOS'!$D$12:$D$15,B189)</f>
        <v>0</v>
      </c>
      <c r="H189" s="276">
        <f t="shared" si="5"/>
        <v>4</v>
      </c>
      <c r="I189" s="277">
        <f t="shared" si="6"/>
        <v>0.75</v>
      </c>
      <c r="J189" s="277">
        <f t="shared" si="9"/>
        <v>0.25</v>
      </c>
      <c r="K189" s="277">
        <f t="shared" si="7"/>
        <v>0</v>
      </c>
      <c r="L189" s="275" t="str">
        <f t="shared" si="8"/>
        <v>Moderado</v>
      </c>
    </row>
    <row r="190" spans="2:12" x14ac:dyDescent="0.25">
      <c r="B190" s="170" t="s">
        <v>614</v>
      </c>
      <c r="C190" s="170"/>
      <c r="D190" s="275" t="e">
        <f>COUNTIF('MATRIZ DE RIESGOS'!#REF!,'Parametrizaciones Advisory'!B190)</f>
        <v>#REF!</v>
      </c>
      <c r="E190" s="276">
        <f>COUNTIFS('MATRIZ DE RIESGOS'!$AS$12:$AS$756,$E$180,'MATRIZ DE RIESGOS'!$D$12:$D$756,B190)</f>
        <v>3</v>
      </c>
      <c r="F190" s="276">
        <f>COUNTIFS('MATRIZ DE RIESGOS'!$AS$12:$AS$756,$F$180,'MATRIZ DE RIESGOS'!$D$12:$D$756,B190)</f>
        <v>1</v>
      </c>
      <c r="G190" s="276">
        <f>COUNTIFS('MATRIZ DE RIESGOS'!$AS$12:$AS$15,$G$180,'MATRIZ DE RIESGOS'!$D$12:$D$15,B190)</f>
        <v>0</v>
      </c>
      <c r="H190" s="276">
        <f t="shared" si="5"/>
        <v>4</v>
      </c>
      <c r="I190" s="277">
        <f t="shared" si="6"/>
        <v>0.75</v>
      </c>
      <c r="J190" s="277">
        <f t="shared" si="9"/>
        <v>0.25</v>
      </c>
      <c r="K190" s="277">
        <f t="shared" si="7"/>
        <v>0</v>
      </c>
      <c r="L190" s="275" t="str">
        <f t="shared" si="8"/>
        <v>Moderado</v>
      </c>
    </row>
    <row r="191" spans="2:12" x14ac:dyDescent="0.25">
      <c r="B191" s="170" t="s">
        <v>615</v>
      </c>
      <c r="C191" s="170"/>
      <c r="D191" s="275" t="e">
        <f>COUNTIF('MATRIZ DE RIESGOS'!#REF!,'Parametrizaciones Advisory'!B191)</f>
        <v>#REF!</v>
      </c>
      <c r="E191" s="276">
        <f>COUNTIFS('MATRIZ DE RIESGOS'!$AS$12:$AS$756,$E$180,'MATRIZ DE RIESGOS'!$D$12:$D$756,B191)</f>
        <v>4</v>
      </c>
      <c r="F191" s="276">
        <f>COUNTIFS('MATRIZ DE RIESGOS'!$AS$12:$AS$756,$F$180,'MATRIZ DE RIESGOS'!$D$12:$D$756,B191)</f>
        <v>1</v>
      </c>
      <c r="G191" s="276">
        <f>COUNTIFS('MATRIZ DE RIESGOS'!$AS$12:$AS$15,$G$180,'MATRIZ DE RIESGOS'!$D$12:$D$15,B191)</f>
        <v>0</v>
      </c>
      <c r="H191" s="276">
        <f t="shared" si="5"/>
        <v>5</v>
      </c>
      <c r="I191" s="277">
        <f t="shared" si="6"/>
        <v>0.8</v>
      </c>
      <c r="J191" s="277">
        <f t="shared" si="9"/>
        <v>0.2</v>
      </c>
      <c r="K191" s="277">
        <f t="shared" si="7"/>
        <v>0</v>
      </c>
      <c r="L191" s="275" t="str">
        <f t="shared" si="8"/>
        <v>Fuerte</v>
      </c>
    </row>
    <row r="192" spans="2:12" x14ac:dyDescent="0.25">
      <c r="B192" s="170" t="s">
        <v>616</v>
      </c>
      <c r="C192" s="170"/>
      <c r="D192" s="275" t="e">
        <f>COUNTIF('MATRIZ DE RIESGOS'!#REF!,'Parametrizaciones Advisory'!B192)</f>
        <v>#REF!</v>
      </c>
      <c r="E192" s="276">
        <f>COUNTIFS('MATRIZ DE RIESGOS'!$AS$12:$AS$756,$E$180,'MATRIZ DE RIESGOS'!$D$12:$D$756,B192)</f>
        <v>0</v>
      </c>
      <c r="F192" s="276">
        <f>COUNTIFS('MATRIZ DE RIESGOS'!$AS$12:$AS$756,$F$180,'MATRIZ DE RIESGOS'!$D$12:$D$756,B192)</f>
        <v>0</v>
      </c>
      <c r="G192" s="276">
        <f>COUNTIFS('MATRIZ DE RIESGOS'!$AS$12:$AS$15,$G$180,'MATRIZ DE RIESGOS'!$D$12:$D$15,B192)</f>
        <v>0</v>
      </c>
      <c r="H192" s="276">
        <f t="shared" si="5"/>
        <v>0</v>
      </c>
      <c r="I192" s="277" t="str">
        <f t="shared" si="6"/>
        <v/>
      </c>
      <c r="J192" s="277" t="str">
        <f t="shared" si="9"/>
        <v/>
      </c>
      <c r="K192" s="277" t="str">
        <f t="shared" si="7"/>
        <v/>
      </c>
      <c r="L192" s="275" t="str">
        <f t="shared" si="8"/>
        <v/>
      </c>
    </row>
    <row r="193" spans="2:12" x14ac:dyDescent="0.25">
      <c r="B193" s="170" t="s">
        <v>617</v>
      </c>
      <c r="C193" s="170"/>
      <c r="D193" s="275" t="e">
        <f>COUNTIF('MATRIZ DE RIESGOS'!#REF!,'Parametrizaciones Advisory'!B193)</f>
        <v>#REF!</v>
      </c>
      <c r="E193" s="276">
        <f>COUNTIFS('MATRIZ DE RIESGOS'!$AS$12:$AS$756,$E$180,'MATRIZ DE RIESGOS'!$D$12:$D$756,B193)</f>
        <v>0</v>
      </c>
      <c r="F193" s="276">
        <f>COUNTIFS('MATRIZ DE RIESGOS'!$AS$12:$AS$756,$F$180,'MATRIZ DE RIESGOS'!$D$12:$D$756,B193)</f>
        <v>0</v>
      </c>
      <c r="G193" s="276">
        <f>COUNTIFS('MATRIZ DE RIESGOS'!$AS$12:$AS$15,$G$180,'MATRIZ DE RIESGOS'!$D$12:$D$15,B193)</f>
        <v>0</v>
      </c>
      <c r="H193" s="276">
        <f t="shared" si="5"/>
        <v>0</v>
      </c>
      <c r="I193" s="277" t="str">
        <f t="shared" si="6"/>
        <v/>
      </c>
      <c r="J193" s="277" t="str">
        <f t="shared" si="9"/>
        <v/>
      </c>
      <c r="K193" s="277" t="str">
        <f t="shared" si="7"/>
        <v/>
      </c>
      <c r="L193" s="275" t="str">
        <f t="shared" si="8"/>
        <v/>
      </c>
    </row>
    <row r="194" spans="2:12" x14ac:dyDescent="0.25">
      <c r="B194" s="170" t="s">
        <v>618</v>
      </c>
      <c r="C194" s="170"/>
      <c r="D194" s="275" t="e">
        <f>COUNTIF('MATRIZ DE RIESGOS'!#REF!,'Parametrizaciones Advisory'!B194)</f>
        <v>#REF!</v>
      </c>
      <c r="E194" s="276">
        <f>COUNTIFS('MATRIZ DE RIESGOS'!$AS$12:$AS$756,$E$180,'MATRIZ DE RIESGOS'!$D$12:$D$756,B194)</f>
        <v>0</v>
      </c>
      <c r="F194" s="276">
        <f>COUNTIFS('MATRIZ DE RIESGOS'!$AS$12:$AS$756,$F$180,'MATRIZ DE RIESGOS'!$D$12:$D$756,B194)</f>
        <v>0</v>
      </c>
      <c r="G194" s="276">
        <f>COUNTIFS('MATRIZ DE RIESGOS'!$AS$12:$AS$15,$G$180,'MATRIZ DE RIESGOS'!$D$12:$D$15,B194)</f>
        <v>0</v>
      </c>
      <c r="H194" s="276">
        <f>SUM(E194:G194)</f>
        <v>0</v>
      </c>
      <c r="I194" s="277" t="str">
        <f>IF(H194=0,"",+E194/H194)</f>
        <v/>
      </c>
      <c r="J194" s="277" t="str">
        <f t="shared" ref="J194:J219" si="10">IF(H194=0,"",+F194/H194)</f>
        <v/>
      </c>
      <c r="K194" s="277" t="str">
        <f t="shared" si="7"/>
        <v/>
      </c>
      <c r="L194" s="275" t="str">
        <f t="shared" si="8"/>
        <v/>
      </c>
    </row>
    <row r="195" spans="2:12" x14ac:dyDescent="0.25">
      <c r="B195" s="170" t="s">
        <v>619</v>
      </c>
      <c r="C195" s="170"/>
      <c r="D195" s="275" t="e">
        <f>COUNTIF('MATRIZ DE RIESGOS'!#REF!,'Parametrizaciones Advisory'!B195)</f>
        <v>#REF!</v>
      </c>
      <c r="E195" s="276">
        <f>COUNTIFS('MATRIZ DE RIESGOS'!$AS$12:$AS$756,$E$180,'MATRIZ DE RIESGOS'!$D$12:$D$756,B195)</f>
        <v>0</v>
      </c>
      <c r="F195" s="276">
        <f>COUNTIFS('MATRIZ DE RIESGOS'!$AS$12:$AS$756,$F$180,'MATRIZ DE RIESGOS'!$D$12:$D$756,B195)</f>
        <v>0</v>
      </c>
      <c r="G195" s="276">
        <f>COUNTIFS('MATRIZ DE RIESGOS'!$AS$12:$AS$15,$G$180,'MATRIZ DE RIESGOS'!$D$12:$D$15,B195)</f>
        <v>0</v>
      </c>
      <c r="H195" s="276">
        <f t="shared" ref="H195:H225" si="11">SUM(E195:G195)</f>
        <v>0</v>
      </c>
      <c r="I195" s="277" t="str">
        <f>IF(H195=0,"",+E195/H195)</f>
        <v/>
      </c>
      <c r="J195" s="277" t="str">
        <f t="shared" si="10"/>
        <v/>
      </c>
      <c r="K195" s="277" t="str">
        <f t="shared" si="7"/>
        <v/>
      </c>
      <c r="L195" s="275" t="str">
        <f t="shared" ref="L195:L239" si="12">IF(H195=0,"",IF(I195&gt;=76%,"Fuerte",IF((I195+J195)&gt;51%,"Moderado","Débil")))</f>
        <v/>
      </c>
    </row>
    <row r="196" spans="2:12" x14ac:dyDescent="0.25">
      <c r="B196" s="170" t="s">
        <v>620</v>
      </c>
      <c r="C196" s="170"/>
      <c r="D196" s="275" t="e">
        <f>COUNTIF('MATRIZ DE RIESGOS'!#REF!,'Parametrizaciones Advisory'!B196)</f>
        <v>#REF!</v>
      </c>
      <c r="E196" s="276">
        <f>COUNTIFS('MATRIZ DE RIESGOS'!$AS$12:$AS$756,$E$180,'MATRIZ DE RIESGOS'!$D$12:$D$756,B196)</f>
        <v>0</v>
      </c>
      <c r="F196" s="276">
        <f>COUNTIFS('MATRIZ DE RIESGOS'!$AS$12:$AS$756,$F$180,'MATRIZ DE RIESGOS'!$D$12:$D$756,B196)</f>
        <v>0</v>
      </c>
      <c r="G196" s="276">
        <f>COUNTIFS('MATRIZ DE RIESGOS'!$AS$12:$AS$15,$G$180,'MATRIZ DE RIESGOS'!$D$12:$D$15,B196)</f>
        <v>0</v>
      </c>
      <c r="H196" s="276">
        <f t="shared" si="11"/>
        <v>0</v>
      </c>
      <c r="I196" s="277" t="str">
        <f>IF(H196=0,"",+E196/H196)</f>
        <v/>
      </c>
      <c r="J196" s="277" t="str">
        <f t="shared" si="10"/>
        <v/>
      </c>
      <c r="K196" s="277" t="str">
        <f>IF(H196=0,"",+G196/H196)</f>
        <v/>
      </c>
      <c r="L196" s="275" t="str">
        <f t="shared" si="12"/>
        <v/>
      </c>
    </row>
    <row r="197" spans="2:12" x14ac:dyDescent="0.25">
      <c r="B197" s="170" t="s">
        <v>621</v>
      </c>
      <c r="C197" s="170"/>
      <c r="D197" s="275" t="e">
        <f>COUNTIF('MATRIZ DE RIESGOS'!#REF!,'Parametrizaciones Advisory'!B197)</f>
        <v>#REF!</v>
      </c>
      <c r="E197" s="276">
        <f>COUNTIFS('MATRIZ DE RIESGOS'!$AS$12:$AS$756,$E$180,'MATRIZ DE RIESGOS'!$D$12:$D$756,B197)</f>
        <v>0</v>
      </c>
      <c r="F197" s="276">
        <f>COUNTIFS('MATRIZ DE RIESGOS'!$AS$12:$AS$756,$F$180,'MATRIZ DE RIESGOS'!$D$12:$D$756,B197)</f>
        <v>0</v>
      </c>
      <c r="G197" s="276">
        <f>COUNTIFS('MATRIZ DE RIESGOS'!$AS$12:$AS$15,$G$180,'MATRIZ DE RIESGOS'!$D$12:$D$15,B197)</f>
        <v>0</v>
      </c>
      <c r="H197" s="276">
        <f t="shared" si="11"/>
        <v>0</v>
      </c>
      <c r="I197" s="277" t="str">
        <f t="shared" ref="I197:I225" si="13">IF(H197=0,"",+E197/H197)</f>
        <v/>
      </c>
      <c r="J197" s="277" t="str">
        <f t="shared" si="10"/>
        <v/>
      </c>
      <c r="K197" s="277" t="str">
        <f t="shared" ref="K197:K225" si="14">IF(H197=0,"",+G197/H197)</f>
        <v/>
      </c>
      <c r="L197" s="275" t="str">
        <f t="shared" si="12"/>
        <v/>
      </c>
    </row>
    <row r="198" spans="2:12" x14ac:dyDescent="0.25">
      <c r="B198" s="170" t="s">
        <v>622</v>
      </c>
      <c r="C198" s="170"/>
      <c r="D198" s="275" t="e">
        <f>COUNTIF('MATRIZ DE RIESGOS'!#REF!,'Parametrizaciones Advisory'!B198)</f>
        <v>#REF!</v>
      </c>
      <c r="E198" s="276">
        <f>COUNTIFS('MATRIZ DE RIESGOS'!$AS$12:$AS$756,$E$180,'MATRIZ DE RIESGOS'!$D$12:$D$756,B198)</f>
        <v>0</v>
      </c>
      <c r="F198" s="276">
        <f>COUNTIFS('MATRIZ DE RIESGOS'!$AS$12:$AS$756,$F$180,'MATRIZ DE RIESGOS'!$D$12:$D$756,B198)</f>
        <v>0</v>
      </c>
      <c r="G198" s="276">
        <f>COUNTIFS('MATRIZ DE RIESGOS'!$AS$12:$AS$15,$G$180,'MATRIZ DE RIESGOS'!$D$12:$D$15,B198)</f>
        <v>0</v>
      </c>
      <c r="H198" s="276">
        <f t="shared" si="11"/>
        <v>0</v>
      </c>
      <c r="I198" s="277" t="str">
        <f t="shared" si="13"/>
        <v/>
      </c>
      <c r="J198" s="277" t="str">
        <f t="shared" si="10"/>
        <v/>
      </c>
      <c r="K198" s="277" t="str">
        <f t="shared" si="14"/>
        <v/>
      </c>
      <c r="L198" s="275" t="str">
        <f t="shared" si="12"/>
        <v/>
      </c>
    </row>
    <row r="199" spans="2:12" x14ac:dyDescent="0.25">
      <c r="B199" s="170" t="s">
        <v>623</v>
      </c>
      <c r="C199" s="170"/>
      <c r="D199" s="275" t="e">
        <f>COUNTIF('MATRIZ DE RIESGOS'!#REF!,'Parametrizaciones Advisory'!B199)</f>
        <v>#REF!</v>
      </c>
      <c r="E199" s="276">
        <f>COUNTIFS('MATRIZ DE RIESGOS'!$AS$12:$AS$756,$E$180,'MATRIZ DE RIESGOS'!$D$12:$D$756,B199)</f>
        <v>0</v>
      </c>
      <c r="F199" s="276">
        <f>COUNTIFS('MATRIZ DE RIESGOS'!$AS$12:$AS$756,$F$180,'MATRIZ DE RIESGOS'!$D$12:$D$756,B199)</f>
        <v>0</v>
      </c>
      <c r="G199" s="276">
        <f>COUNTIFS('MATRIZ DE RIESGOS'!$AS$12:$AS$15,$G$180,'MATRIZ DE RIESGOS'!$D$12:$D$15,B199)</f>
        <v>0</v>
      </c>
      <c r="H199" s="276">
        <f t="shared" si="11"/>
        <v>0</v>
      </c>
      <c r="I199" s="277" t="str">
        <f t="shared" si="13"/>
        <v/>
      </c>
      <c r="J199" s="277" t="str">
        <f t="shared" si="10"/>
        <v/>
      </c>
      <c r="K199" s="277" t="str">
        <f t="shared" si="14"/>
        <v/>
      </c>
      <c r="L199" s="275" t="str">
        <f t="shared" si="12"/>
        <v/>
      </c>
    </row>
    <row r="200" spans="2:12" x14ac:dyDescent="0.25">
      <c r="B200" s="170"/>
      <c r="C200" s="170"/>
      <c r="D200" s="275" t="e">
        <f>COUNTIF('MATRIZ DE RIESGOS'!#REF!,'Parametrizaciones Advisory'!B200)</f>
        <v>#REF!</v>
      </c>
      <c r="E200" s="276">
        <f>COUNTIFS('MATRIZ DE RIESGOS'!$AS$12:$AS$756,$E$180,'MATRIZ DE RIESGOS'!$D$12:$D$756,B200)</f>
        <v>0</v>
      </c>
      <c r="F200" s="276">
        <f>COUNTIFS('MATRIZ DE RIESGOS'!$AS$12:$AS$756,$F$180,'MATRIZ DE RIESGOS'!$D$12:$D$756,B200)</f>
        <v>0</v>
      </c>
      <c r="G200" s="276">
        <f>COUNTIFS('MATRIZ DE RIESGOS'!$AS$12:$AS$15,$G$180,'MATRIZ DE RIESGOS'!$D$12:$D$15,B200)</f>
        <v>0</v>
      </c>
      <c r="H200" s="276">
        <f t="shared" si="11"/>
        <v>0</v>
      </c>
      <c r="I200" s="277" t="str">
        <f t="shared" si="13"/>
        <v/>
      </c>
      <c r="J200" s="277" t="str">
        <f t="shared" si="10"/>
        <v/>
      </c>
      <c r="K200" s="277" t="str">
        <f t="shared" si="14"/>
        <v/>
      </c>
      <c r="L200" s="275" t="str">
        <f t="shared" si="12"/>
        <v/>
      </c>
    </row>
    <row r="201" spans="2:12" x14ac:dyDescent="0.25">
      <c r="B201" s="170"/>
      <c r="C201" s="170"/>
      <c r="D201" s="275" t="e">
        <f>COUNTIF('MATRIZ DE RIESGOS'!#REF!,'Parametrizaciones Advisory'!B201)</f>
        <v>#REF!</v>
      </c>
      <c r="E201" s="276">
        <f>COUNTIFS('MATRIZ DE RIESGOS'!$AS$12:$AS$756,$E$180,'MATRIZ DE RIESGOS'!$D$12:$D$756,B201)</f>
        <v>0</v>
      </c>
      <c r="F201" s="276">
        <f>COUNTIFS('MATRIZ DE RIESGOS'!$AS$12:$AS$756,$F$180,'MATRIZ DE RIESGOS'!$D$12:$D$756,B201)</f>
        <v>0</v>
      </c>
      <c r="G201" s="276">
        <f>COUNTIFS('MATRIZ DE RIESGOS'!$AS$12:$AS$15,$G$180,'MATRIZ DE RIESGOS'!$D$12:$D$15,B201)</f>
        <v>0</v>
      </c>
      <c r="H201" s="276">
        <f t="shared" si="11"/>
        <v>0</v>
      </c>
      <c r="I201" s="277" t="str">
        <f t="shared" si="13"/>
        <v/>
      </c>
      <c r="J201" s="277" t="str">
        <f t="shared" si="10"/>
        <v/>
      </c>
      <c r="K201" s="277" t="str">
        <f t="shared" si="14"/>
        <v/>
      </c>
      <c r="L201" s="275" t="str">
        <f t="shared" si="12"/>
        <v/>
      </c>
    </row>
    <row r="202" spans="2:12" x14ac:dyDescent="0.25">
      <c r="B202" s="170"/>
      <c r="C202" s="170"/>
      <c r="D202" s="275" t="e">
        <f>COUNTIF('MATRIZ DE RIESGOS'!#REF!,'Parametrizaciones Advisory'!B202)</f>
        <v>#REF!</v>
      </c>
      <c r="E202" s="276">
        <f>COUNTIFS('MATRIZ DE RIESGOS'!$AS$12:$AS$756,$E$180,'MATRIZ DE RIESGOS'!$D$12:$D$756,B202)</f>
        <v>0</v>
      </c>
      <c r="F202" s="276">
        <f>COUNTIFS('MATRIZ DE RIESGOS'!$AS$12:$AS$756,$F$180,'MATRIZ DE RIESGOS'!$D$12:$D$756,B202)</f>
        <v>0</v>
      </c>
      <c r="G202" s="276">
        <f>COUNTIFS('MATRIZ DE RIESGOS'!$AS$12:$AS$15,$G$180,'MATRIZ DE RIESGOS'!$D$12:$D$15,B202)</f>
        <v>0</v>
      </c>
      <c r="H202" s="276">
        <f t="shared" si="11"/>
        <v>0</v>
      </c>
      <c r="I202" s="277" t="str">
        <f t="shared" si="13"/>
        <v/>
      </c>
      <c r="J202" s="277" t="str">
        <f t="shared" si="10"/>
        <v/>
      </c>
      <c r="K202" s="277" t="str">
        <f t="shared" si="14"/>
        <v/>
      </c>
      <c r="L202" s="275" t="str">
        <f t="shared" si="12"/>
        <v/>
      </c>
    </row>
    <row r="203" spans="2:12" x14ac:dyDescent="0.25">
      <c r="B203" s="170"/>
      <c r="C203" s="170"/>
      <c r="D203" s="275" t="e">
        <f>COUNTIF('MATRIZ DE RIESGOS'!#REF!,'Parametrizaciones Advisory'!B203)</f>
        <v>#REF!</v>
      </c>
      <c r="E203" s="276">
        <f>COUNTIFS('MATRIZ DE RIESGOS'!$AS$12:$AS$756,$E$180,'MATRIZ DE RIESGOS'!$D$12:$D$756,B203)</f>
        <v>0</v>
      </c>
      <c r="F203" s="276">
        <f>COUNTIFS('MATRIZ DE RIESGOS'!$AS$12:$AS$756,$F$180,'MATRIZ DE RIESGOS'!$D$12:$D$756,B203)</f>
        <v>0</v>
      </c>
      <c r="G203" s="276">
        <f>COUNTIFS('MATRIZ DE RIESGOS'!$AS$12:$AS$15,$G$180,'MATRIZ DE RIESGOS'!$D$12:$D$15,B203)</f>
        <v>0</v>
      </c>
      <c r="H203" s="276">
        <f t="shared" si="11"/>
        <v>0</v>
      </c>
      <c r="I203" s="277" t="str">
        <f t="shared" si="13"/>
        <v/>
      </c>
      <c r="J203" s="277" t="str">
        <f t="shared" si="10"/>
        <v/>
      </c>
      <c r="K203" s="277" t="str">
        <f t="shared" si="14"/>
        <v/>
      </c>
      <c r="L203" s="275" t="str">
        <f t="shared" si="12"/>
        <v/>
      </c>
    </row>
    <row r="204" spans="2:12" x14ac:dyDescent="0.25">
      <c r="B204" s="170"/>
      <c r="C204" s="170"/>
      <c r="D204" s="275" t="e">
        <f>COUNTIF('MATRIZ DE RIESGOS'!#REF!,'Parametrizaciones Advisory'!B204)</f>
        <v>#REF!</v>
      </c>
      <c r="E204" s="276">
        <f>COUNTIFS('MATRIZ DE RIESGOS'!$AS$12:$AS$756,$E$180,'MATRIZ DE RIESGOS'!$D$12:$D$756,B204)</f>
        <v>0</v>
      </c>
      <c r="F204" s="276">
        <f>COUNTIFS('MATRIZ DE RIESGOS'!$AS$12:$AS$756,$F$180,'MATRIZ DE RIESGOS'!$D$12:$D$756,B204)</f>
        <v>0</v>
      </c>
      <c r="G204" s="276">
        <f>COUNTIFS('MATRIZ DE RIESGOS'!$AS$12:$AS$15,$G$180,'MATRIZ DE RIESGOS'!$D$12:$D$15,B204)</f>
        <v>0</v>
      </c>
      <c r="H204" s="276">
        <f t="shared" si="11"/>
        <v>0</v>
      </c>
      <c r="I204" s="277" t="str">
        <f t="shared" si="13"/>
        <v/>
      </c>
      <c r="J204" s="277" t="str">
        <f t="shared" si="10"/>
        <v/>
      </c>
      <c r="K204" s="277" t="str">
        <f t="shared" si="14"/>
        <v/>
      </c>
      <c r="L204" s="275" t="str">
        <f t="shared" si="12"/>
        <v/>
      </c>
    </row>
    <row r="205" spans="2:12" x14ac:dyDescent="0.25">
      <c r="B205" s="170"/>
      <c r="C205" s="170"/>
      <c r="D205" s="275" t="e">
        <f>COUNTIF('MATRIZ DE RIESGOS'!#REF!,'Parametrizaciones Advisory'!B205)</f>
        <v>#REF!</v>
      </c>
      <c r="E205" s="276">
        <f>COUNTIFS('MATRIZ DE RIESGOS'!$AS$12:$AS$756,$E$180,'MATRIZ DE RIESGOS'!$D$12:$D$756,B205)</f>
        <v>0</v>
      </c>
      <c r="F205" s="276">
        <f>COUNTIFS('MATRIZ DE RIESGOS'!$AS$12:$AS$756,$F$180,'MATRIZ DE RIESGOS'!$D$12:$D$756,B205)</f>
        <v>0</v>
      </c>
      <c r="G205" s="276">
        <f>COUNTIFS('MATRIZ DE RIESGOS'!$AS$12:$AS$15,$G$180,'MATRIZ DE RIESGOS'!$D$12:$D$15,B205)</f>
        <v>0</v>
      </c>
      <c r="H205" s="276">
        <f t="shared" si="11"/>
        <v>0</v>
      </c>
      <c r="I205" s="277" t="str">
        <f t="shared" si="13"/>
        <v/>
      </c>
      <c r="J205" s="277" t="str">
        <f t="shared" si="10"/>
        <v/>
      </c>
      <c r="K205" s="277" t="str">
        <f t="shared" si="14"/>
        <v/>
      </c>
      <c r="L205" s="275" t="str">
        <f t="shared" si="12"/>
        <v/>
      </c>
    </row>
    <row r="206" spans="2:12" x14ac:dyDescent="0.25">
      <c r="B206" s="170"/>
      <c r="C206" s="170"/>
      <c r="D206" s="275" t="e">
        <f>COUNTIF('MATRIZ DE RIESGOS'!#REF!,'Parametrizaciones Advisory'!B206)</f>
        <v>#REF!</v>
      </c>
      <c r="E206" s="276">
        <f>COUNTIFS('MATRIZ DE RIESGOS'!$AS$12:$AS$756,$E$180,'MATRIZ DE RIESGOS'!$D$12:$D$756,B206)</f>
        <v>0</v>
      </c>
      <c r="F206" s="276">
        <f>COUNTIFS('MATRIZ DE RIESGOS'!$AS$12:$AS$756,$F$180,'MATRIZ DE RIESGOS'!$D$12:$D$756,B206)</f>
        <v>0</v>
      </c>
      <c r="G206" s="276">
        <f>COUNTIFS('MATRIZ DE RIESGOS'!$AS$12:$AS$15,$G$180,'MATRIZ DE RIESGOS'!$D$12:$D$15,B206)</f>
        <v>0</v>
      </c>
      <c r="H206" s="276">
        <f t="shared" si="11"/>
        <v>0</v>
      </c>
      <c r="I206" s="277" t="str">
        <f t="shared" si="13"/>
        <v/>
      </c>
      <c r="J206" s="277" t="str">
        <f t="shared" si="10"/>
        <v/>
      </c>
      <c r="K206" s="277" t="str">
        <f t="shared" si="14"/>
        <v/>
      </c>
      <c r="L206" s="275" t="str">
        <f t="shared" si="12"/>
        <v/>
      </c>
    </row>
    <row r="207" spans="2:12" x14ac:dyDescent="0.25">
      <c r="B207" s="170"/>
      <c r="C207" s="170"/>
      <c r="D207" s="275" t="e">
        <f>COUNTIF('MATRIZ DE RIESGOS'!#REF!,'Parametrizaciones Advisory'!B207)</f>
        <v>#REF!</v>
      </c>
      <c r="E207" s="276">
        <f>COUNTIFS('MATRIZ DE RIESGOS'!$AS$12:$AS$756,$E$180,'MATRIZ DE RIESGOS'!$D$12:$D$756,B207)</f>
        <v>0</v>
      </c>
      <c r="F207" s="276">
        <f>COUNTIFS('MATRIZ DE RIESGOS'!$AS$12:$AS$756,$F$180,'MATRIZ DE RIESGOS'!$D$12:$D$756,B207)</f>
        <v>0</v>
      </c>
      <c r="G207" s="276">
        <f>COUNTIFS('MATRIZ DE RIESGOS'!$AS$12:$AS$15,$G$180,'MATRIZ DE RIESGOS'!$D$12:$D$15,B207)</f>
        <v>0</v>
      </c>
      <c r="H207" s="276">
        <f t="shared" si="11"/>
        <v>0</v>
      </c>
      <c r="I207" s="277" t="str">
        <f t="shared" si="13"/>
        <v/>
      </c>
      <c r="J207" s="277" t="str">
        <f t="shared" si="10"/>
        <v/>
      </c>
      <c r="K207" s="277" t="str">
        <f t="shared" si="14"/>
        <v/>
      </c>
      <c r="L207" s="275" t="str">
        <f t="shared" si="12"/>
        <v/>
      </c>
    </row>
    <row r="208" spans="2:12" x14ac:dyDescent="0.25">
      <c r="B208" s="170" t="s">
        <v>503</v>
      </c>
      <c r="C208" s="274"/>
      <c r="D208" s="275" t="e">
        <f>COUNTIF('MATRIZ DE RIESGOS'!#REF!,'Parametrizaciones Advisory'!B208)</f>
        <v>#REF!</v>
      </c>
      <c r="E208" s="276">
        <f>COUNTIFS('MATRIZ DE RIESGOS'!$AS$12:$AS$756,$E$180,'MATRIZ DE RIESGOS'!$D$12:$D$756,B208)</f>
        <v>0</v>
      </c>
      <c r="F208" s="276">
        <f>COUNTIFS('MATRIZ DE RIESGOS'!$AS$12:$AS$756,$F$180,'MATRIZ DE RIESGOS'!$D$12:$D$756,B208)</f>
        <v>0</v>
      </c>
      <c r="G208" s="276">
        <f>COUNTIFS('MATRIZ DE RIESGOS'!$AS$12:$AS$15,$G$180,'MATRIZ DE RIESGOS'!$D$12:$D$15,B208)</f>
        <v>0</v>
      </c>
      <c r="H208" s="276">
        <f t="shared" si="11"/>
        <v>0</v>
      </c>
      <c r="I208" s="277" t="str">
        <f t="shared" si="13"/>
        <v/>
      </c>
      <c r="J208" s="277" t="str">
        <f t="shared" si="10"/>
        <v/>
      </c>
      <c r="K208" s="277" t="str">
        <f t="shared" si="14"/>
        <v/>
      </c>
      <c r="L208" s="275" t="str">
        <f t="shared" si="12"/>
        <v/>
      </c>
    </row>
    <row r="209" spans="2:12" x14ac:dyDescent="0.25">
      <c r="B209" s="170" t="s">
        <v>504</v>
      </c>
      <c r="C209" s="274"/>
      <c r="D209" s="275" t="e">
        <f>COUNTIF('MATRIZ DE RIESGOS'!#REF!,'Parametrizaciones Advisory'!B209)</f>
        <v>#REF!</v>
      </c>
      <c r="E209" s="276">
        <f>COUNTIFS('MATRIZ DE RIESGOS'!$AS$12:$AS$756,$E$180,'MATRIZ DE RIESGOS'!$D$12:$D$756,B209)</f>
        <v>0</v>
      </c>
      <c r="F209" s="276">
        <f>COUNTIFS('MATRIZ DE RIESGOS'!$AS$12:$AS$756,$F$180,'MATRIZ DE RIESGOS'!$D$12:$D$756,B209)</f>
        <v>0</v>
      </c>
      <c r="G209" s="276">
        <f>COUNTIFS('MATRIZ DE RIESGOS'!$AS$12:$AS$15,$G$180,'MATRIZ DE RIESGOS'!$D$12:$D$15,B209)</f>
        <v>0</v>
      </c>
      <c r="H209" s="276">
        <f t="shared" si="11"/>
        <v>0</v>
      </c>
      <c r="I209" s="277" t="str">
        <f t="shared" si="13"/>
        <v/>
      </c>
      <c r="J209" s="277" t="str">
        <f t="shared" si="10"/>
        <v/>
      </c>
      <c r="K209" s="277" t="str">
        <f t="shared" si="14"/>
        <v/>
      </c>
      <c r="L209" s="275" t="str">
        <f t="shared" si="12"/>
        <v/>
      </c>
    </row>
    <row r="210" spans="2:12" x14ac:dyDescent="0.25">
      <c r="B210" s="170" t="s">
        <v>505</v>
      </c>
      <c r="C210" s="274"/>
      <c r="D210" s="275" t="e">
        <f>COUNTIF('MATRIZ DE RIESGOS'!#REF!,'Parametrizaciones Advisory'!B210)</f>
        <v>#REF!</v>
      </c>
      <c r="E210" s="276">
        <f>COUNTIFS('MATRIZ DE RIESGOS'!$AS$12:$AS$756,$E$180,'MATRIZ DE RIESGOS'!$D$12:$D$756,B210)</f>
        <v>0</v>
      </c>
      <c r="F210" s="276">
        <f>COUNTIFS('MATRIZ DE RIESGOS'!$AS$12:$AS$756,$F$180,'MATRIZ DE RIESGOS'!$D$12:$D$756,B210)</f>
        <v>0</v>
      </c>
      <c r="G210" s="276">
        <f>COUNTIFS('MATRIZ DE RIESGOS'!$AS$12:$AS$15,$G$180,'MATRIZ DE RIESGOS'!$D$12:$D$15,B210)</f>
        <v>0</v>
      </c>
      <c r="H210" s="276">
        <f t="shared" si="11"/>
        <v>0</v>
      </c>
      <c r="I210" s="277" t="str">
        <f t="shared" si="13"/>
        <v/>
      </c>
      <c r="J210" s="277" t="str">
        <f t="shared" si="10"/>
        <v/>
      </c>
      <c r="K210" s="277" t="str">
        <f t="shared" si="14"/>
        <v/>
      </c>
      <c r="L210" s="275" t="str">
        <f t="shared" si="12"/>
        <v/>
      </c>
    </row>
    <row r="211" spans="2:12" x14ac:dyDescent="0.25">
      <c r="B211" s="170" t="s">
        <v>506</v>
      </c>
      <c r="C211" s="274"/>
      <c r="D211" s="275" t="e">
        <f>COUNTIF('MATRIZ DE RIESGOS'!#REF!,'Parametrizaciones Advisory'!B211)</f>
        <v>#REF!</v>
      </c>
      <c r="E211" s="276">
        <f>COUNTIFS('MATRIZ DE RIESGOS'!$AS$12:$AS$756,$E$180,'MATRIZ DE RIESGOS'!$D$12:$D$756,B211)</f>
        <v>0</v>
      </c>
      <c r="F211" s="276">
        <f>COUNTIFS('MATRIZ DE RIESGOS'!$AS$12:$AS$756,$F$180,'MATRIZ DE RIESGOS'!$D$12:$D$756,B211)</f>
        <v>0</v>
      </c>
      <c r="G211" s="276">
        <f>COUNTIFS('MATRIZ DE RIESGOS'!$AS$12:$AS$15,$G$180,'MATRIZ DE RIESGOS'!$D$12:$D$15,B211)</f>
        <v>0</v>
      </c>
      <c r="H211" s="276">
        <f t="shared" si="11"/>
        <v>0</v>
      </c>
      <c r="I211" s="277" t="str">
        <f t="shared" si="13"/>
        <v/>
      </c>
      <c r="J211" s="277" t="str">
        <f t="shared" si="10"/>
        <v/>
      </c>
      <c r="K211" s="277" t="str">
        <f t="shared" si="14"/>
        <v/>
      </c>
      <c r="L211" s="275" t="str">
        <f t="shared" si="12"/>
        <v/>
      </c>
    </row>
    <row r="212" spans="2:12" x14ac:dyDescent="0.25">
      <c r="B212" s="170" t="s">
        <v>507</v>
      </c>
      <c r="C212" s="274"/>
      <c r="D212" s="275" t="e">
        <f>COUNTIF('MATRIZ DE RIESGOS'!#REF!,'Parametrizaciones Advisory'!B212)</f>
        <v>#REF!</v>
      </c>
      <c r="E212" s="276">
        <f>COUNTIFS('MATRIZ DE RIESGOS'!$AS$12:$AS$756,$E$180,'MATRIZ DE RIESGOS'!$D$12:$D$756,B212)</f>
        <v>0</v>
      </c>
      <c r="F212" s="276">
        <f>COUNTIFS('MATRIZ DE RIESGOS'!$AS$12:$AS$756,$F$180,'MATRIZ DE RIESGOS'!$D$12:$D$756,B212)</f>
        <v>0</v>
      </c>
      <c r="G212" s="276">
        <f>COUNTIFS('MATRIZ DE RIESGOS'!$AS$12:$AS$15,$G$180,'MATRIZ DE RIESGOS'!$D$12:$D$15,B212)</f>
        <v>0</v>
      </c>
      <c r="H212" s="276">
        <f t="shared" si="11"/>
        <v>0</v>
      </c>
      <c r="I212" s="277" t="str">
        <f t="shared" si="13"/>
        <v/>
      </c>
      <c r="J212" s="277" t="str">
        <f t="shared" si="10"/>
        <v/>
      </c>
      <c r="K212" s="277" t="str">
        <f t="shared" si="14"/>
        <v/>
      </c>
      <c r="L212" s="275" t="str">
        <f t="shared" si="12"/>
        <v/>
      </c>
    </row>
    <row r="213" spans="2:12" x14ac:dyDescent="0.25">
      <c r="B213" s="170" t="s">
        <v>508</v>
      </c>
      <c r="C213" s="274"/>
      <c r="D213" s="275" t="e">
        <f>COUNTIF('MATRIZ DE RIESGOS'!#REF!,'Parametrizaciones Advisory'!B213)</f>
        <v>#REF!</v>
      </c>
      <c r="E213" s="276">
        <f>COUNTIFS('MATRIZ DE RIESGOS'!$AS$12:$AS$756,$E$180,'MATRIZ DE RIESGOS'!$D$12:$D$756,B213)</f>
        <v>0</v>
      </c>
      <c r="F213" s="276">
        <f>COUNTIFS('MATRIZ DE RIESGOS'!$AS$12:$AS$756,$F$180,'MATRIZ DE RIESGOS'!$D$12:$D$756,B213)</f>
        <v>0</v>
      </c>
      <c r="G213" s="276">
        <f>COUNTIFS('MATRIZ DE RIESGOS'!$AS$12:$AS$15,$G$180,'MATRIZ DE RIESGOS'!$D$12:$D$15,B213)</f>
        <v>0</v>
      </c>
      <c r="H213" s="276">
        <f t="shared" si="11"/>
        <v>0</v>
      </c>
      <c r="I213" s="277" t="str">
        <f t="shared" si="13"/>
        <v/>
      </c>
      <c r="J213" s="277" t="str">
        <f t="shared" si="10"/>
        <v/>
      </c>
      <c r="K213" s="277" t="str">
        <f t="shared" si="14"/>
        <v/>
      </c>
      <c r="L213" s="275" t="str">
        <f t="shared" si="12"/>
        <v/>
      </c>
    </row>
    <row r="214" spans="2:12" x14ac:dyDescent="0.25">
      <c r="B214" s="170" t="s">
        <v>509</v>
      </c>
      <c r="C214" s="274"/>
      <c r="D214" s="275" t="e">
        <f>COUNTIF('MATRIZ DE RIESGOS'!#REF!,'Parametrizaciones Advisory'!B214)</f>
        <v>#REF!</v>
      </c>
      <c r="E214" s="276">
        <f>COUNTIFS('MATRIZ DE RIESGOS'!$AS$12:$AS$756,$E$180,'MATRIZ DE RIESGOS'!$D$12:$D$756,B214)</f>
        <v>0</v>
      </c>
      <c r="F214" s="276">
        <f>COUNTIFS('MATRIZ DE RIESGOS'!$AS$12:$AS$756,$F$180,'MATRIZ DE RIESGOS'!$D$12:$D$756,B214)</f>
        <v>0</v>
      </c>
      <c r="G214" s="276">
        <f>COUNTIFS('MATRIZ DE RIESGOS'!$AS$12:$AS$15,$G$180,'MATRIZ DE RIESGOS'!$D$12:$D$15,B214)</f>
        <v>0</v>
      </c>
      <c r="H214" s="276">
        <f t="shared" si="11"/>
        <v>0</v>
      </c>
      <c r="I214" s="277" t="str">
        <f t="shared" si="13"/>
        <v/>
      </c>
      <c r="J214" s="277" t="str">
        <f t="shared" si="10"/>
        <v/>
      </c>
      <c r="K214" s="277" t="str">
        <f t="shared" si="14"/>
        <v/>
      </c>
      <c r="L214" s="275" t="str">
        <f t="shared" si="12"/>
        <v/>
      </c>
    </row>
    <row r="215" spans="2:12" x14ac:dyDescent="0.25">
      <c r="B215" s="170" t="s">
        <v>510</v>
      </c>
      <c r="C215" s="274"/>
      <c r="D215" s="275" t="e">
        <f>COUNTIF('MATRIZ DE RIESGOS'!#REF!,'Parametrizaciones Advisory'!B215)</f>
        <v>#REF!</v>
      </c>
      <c r="E215" s="276">
        <f>COUNTIFS('MATRIZ DE RIESGOS'!$AS$12:$AS$756,$E$180,'MATRIZ DE RIESGOS'!$D$12:$D$756,B215)</f>
        <v>0</v>
      </c>
      <c r="F215" s="276">
        <f>COUNTIFS('MATRIZ DE RIESGOS'!$AS$12:$AS$756,$F$180,'MATRIZ DE RIESGOS'!$D$12:$D$756,B215)</f>
        <v>0</v>
      </c>
      <c r="G215" s="276">
        <f>COUNTIFS('MATRIZ DE RIESGOS'!$AS$12:$AS$15,$G$180,'MATRIZ DE RIESGOS'!$D$12:$D$15,B215)</f>
        <v>0</v>
      </c>
      <c r="H215" s="276">
        <f t="shared" si="11"/>
        <v>0</v>
      </c>
      <c r="I215" s="277" t="str">
        <f t="shared" si="13"/>
        <v/>
      </c>
      <c r="J215" s="277" t="str">
        <f t="shared" si="10"/>
        <v/>
      </c>
      <c r="K215" s="277" t="str">
        <f t="shared" si="14"/>
        <v/>
      </c>
      <c r="L215" s="275" t="str">
        <f t="shared" si="12"/>
        <v/>
      </c>
    </row>
    <row r="216" spans="2:12" x14ac:dyDescent="0.25">
      <c r="B216" s="170" t="s">
        <v>511</v>
      </c>
      <c r="C216" s="274"/>
      <c r="D216" s="275" t="e">
        <f>COUNTIF('MATRIZ DE RIESGOS'!#REF!,'Parametrizaciones Advisory'!B216)</f>
        <v>#REF!</v>
      </c>
      <c r="E216" s="276">
        <f>COUNTIFS('MATRIZ DE RIESGOS'!$AS$12:$AS$756,$E$180,'MATRIZ DE RIESGOS'!$D$12:$D$756,B216)</f>
        <v>0</v>
      </c>
      <c r="F216" s="276">
        <f>COUNTIFS('MATRIZ DE RIESGOS'!$AS$12:$AS$756,$F$180,'MATRIZ DE RIESGOS'!$D$12:$D$756,B216)</f>
        <v>0</v>
      </c>
      <c r="G216" s="276">
        <f>COUNTIFS('MATRIZ DE RIESGOS'!$AS$12:$AS$15,$G$180,'MATRIZ DE RIESGOS'!$D$12:$D$15,B216)</f>
        <v>0</v>
      </c>
      <c r="H216" s="276">
        <f t="shared" si="11"/>
        <v>0</v>
      </c>
      <c r="I216" s="277" t="str">
        <f t="shared" si="13"/>
        <v/>
      </c>
      <c r="J216" s="277" t="str">
        <f t="shared" si="10"/>
        <v/>
      </c>
      <c r="K216" s="277" t="str">
        <f t="shared" si="14"/>
        <v/>
      </c>
      <c r="L216" s="275" t="str">
        <f t="shared" si="12"/>
        <v/>
      </c>
    </row>
    <row r="217" spans="2:12" x14ac:dyDescent="0.25">
      <c r="B217" s="170" t="s">
        <v>512</v>
      </c>
      <c r="C217" s="274"/>
      <c r="D217" s="275" t="e">
        <f>COUNTIF('MATRIZ DE RIESGOS'!#REF!,'Parametrizaciones Advisory'!B217)</f>
        <v>#REF!</v>
      </c>
      <c r="E217" s="276">
        <f>COUNTIFS('MATRIZ DE RIESGOS'!$AS$12:$AS$756,$E$180,'MATRIZ DE RIESGOS'!$D$12:$D$756,B217)</f>
        <v>0</v>
      </c>
      <c r="F217" s="276">
        <f>COUNTIFS('MATRIZ DE RIESGOS'!$AS$12:$AS$756,$F$180,'MATRIZ DE RIESGOS'!$D$12:$D$756,B217)</f>
        <v>0</v>
      </c>
      <c r="G217" s="276">
        <f>COUNTIFS('MATRIZ DE RIESGOS'!$AS$12:$AS$15,$G$180,'MATRIZ DE RIESGOS'!$D$12:$D$15,B217)</f>
        <v>0</v>
      </c>
      <c r="H217" s="276">
        <f t="shared" si="11"/>
        <v>0</v>
      </c>
      <c r="I217" s="277" t="str">
        <f t="shared" si="13"/>
        <v/>
      </c>
      <c r="J217" s="277" t="str">
        <f t="shared" si="10"/>
        <v/>
      </c>
      <c r="K217" s="277" t="str">
        <f t="shared" si="14"/>
        <v/>
      </c>
      <c r="L217" s="275" t="str">
        <f t="shared" si="12"/>
        <v/>
      </c>
    </row>
    <row r="218" spans="2:12" x14ac:dyDescent="0.25">
      <c r="B218" s="170" t="s">
        <v>513</v>
      </c>
      <c r="C218" s="274"/>
      <c r="D218" s="275" t="e">
        <f>COUNTIF('MATRIZ DE RIESGOS'!#REF!,'Parametrizaciones Advisory'!B218)</f>
        <v>#REF!</v>
      </c>
      <c r="E218" s="276">
        <f>COUNTIFS('MATRIZ DE RIESGOS'!$AS$12:$AS$756,$E$180,'MATRIZ DE RIESGOS'!$D$12:$D$756,B218)</f>
        <v>0</v>
      </c>
      <c r="F218" s="276">
        <f>COUNTIFS('MATRIZ DE RIESGOS'!$AS$12:$AS$756,$F$180,'MATRIZ DE RIESGOS'!$D$12:$D$756,B218)</f>
        <v>0</v>
      </c>
      <c r="G218" s="276">
        <f>COUNTIFS('MATRIZ DE RIESGOS'!$AS$12:$AS$15,$G$180,'MATRIZ DE RIESGOS'!$D$12:$D$15,B218)</f>
        <v>0</v>
      </c>
      <c r="H218" s="276">
        <f t="shared" si="11"/>
        <v>0</v>
      </c>
      <c r="I218" s="277" t="str">
        <f t="shared" si="13"/>
        <v/>
      </c>
      <c r="J218" s="277" t="str">
        <f t="shared" si="10"/>
        <v/>
      </c>
      <c r="K218" s="277" t="str">
        <f t="shared" si="14"/>
        <v/>
      </c>
      <c r="L218" s="275" t="str">
        <f t="shared" si="12"/>
        <v/>
      </c>
    </row>
    <row r="219" spans="2:12" x14ac:dyDescent="0.25">
      <c r="B219" s="170" t="s">
        <v>514</v>
      </c>
      <c r="C219" s="274"/>
      <c r="D219" s="275" t="e">
        <f>COUNTIF('MATRIZ DE RIESGOS'!#REF!,'Parametrizaciones Advisory'!B219)</f>
        <v>#REF!</v>
      </c>
      <c r="E219" s="276">
        <f>COUNTIFS('MATRIZ DE RIESGOS'!$AS$12:$AS$756,$E$180,'MATRIZ DE RIESGOS'!$D$12:$D$756,B219)</f>
        <v>0</v>
      </c>
      <c r="F219" s="276">
        <f>COUNTIFS('MATRIZ DE RIESGOS'!$AS$12:$AS$756,$F$180,'MATRIZ DE RIESGOS'!$D$12:$D$756,B219)</f>
        <v>0</v>
      </c>
      <c r="G219" s="276">
        <f>COUNTIFS('MATRIZ DE RIESGOS'!$AS$12:$AS$15,$G$180,'MATRIZ DE RIESGOS'!$D$12:$D$15,B219)</f>
        <v>0</v>
      </c>
      <c r="H219" s="276">
        <f t="shared" si="11"/>
        <v>0</v>
      </c>
      <c r="I219" s="277" t="str">
        <f t="shared" si="13"/>
        <v/>
      </c>
      <c r="J219" s="277" t="str">
        <f t="shared" si="10"/>
        <v/>
      </c>
      <c r="K219" s="277" t="str">
        <f t="shared" si="14"/>
        <v/>
      </c>
      <c r="L219" s="275" t="str">
        <f t="shared" si="12"/>
        <v/>
      </c>
    </row>
    <row r="220" spans="2:12" x14ac:dyDescent="0.25">
      <c r="B220" s="170" t="s">
        <v>515</v>
      </c>
      <c r="C220" s="274"/>
      <c r="D220" s="275" t="e">
        <f>COUNTIF('MATRIZ DE RIESGOS'!#REF!,'Parametrizaciones Advisory'!B220)</f>
        <v>#REF!</v>
      </c>
      <c r="E220" s="276">
        <f>COUNTIFS('MATRIZ DE RIESGOS'!$AS$12:$AS$756,$E$180,'MATRIZ DE RIESGOS'!$D$12:$D$756,B220)</f>
        <v>0</v>
      </c>
      <c r="F220" s="276">
        <f>COUNTIFS('MATRIZ DE RIESGOS'!$AS$12:$AS$756,$F$180,'MATRIZ DE RIESGOS'!$D$12:$D$756,B220)</f>
        <v>0</v>
      </c>
      <c r="G220" s="276">
        <f>COUNTIFS('MATRIZ DE RIESGOS'!$AS$12:$AS$15,$G$180,'MATRIZ DE RIESGOS'!$D$12:$D$15,B220)</f>
        <v>0</v>
      </c>
      <c r="H220" s="276">
        <f t="shared" si="11"/>
        <v>0</v>
      </c>
      <c r="I220" s="277" t="str">
        <f>IF(H220=0,"",+E220/H220)</f>
        <v/>
      </c>
      <c r="J220" s="277" t="str">
        <f t="shared" ref="J220:J239" si="15">IF(H220=0,"",+F220/H220)</f>
        <v/>
      </c>
      <c r="K220" s="277" t="str">
        <f>IF(H220=0,"",+G220/H220)</f>
        <v/>
      </c>
      <c r="L220" s="275" t="str">
        <f>IF(H220=0,"",IF(I220&gt;=76%,"Fuerte",IF((I220+J220)&gt;51%,"Moderado","Débil")))</f>
        <v/>
      </c>
    </row>
    <row r="221" spans="2:12" x14ac:dyDescent="0.25">
      <c r="B221" s="170" t="s">
        <v>516</v>
      </c>
      <c r="C221" s="274"/>
      <c r="D221" s="275" t="e">
        <f>COUNTIF('MATRIZ DE RIESGOS'!#REF!,'Parametrizaciones Advisory'!B221)</f>
        <v>#REF!</v>
      </c>
      <c r="E221" s="276">
        <f>COUNTIFS('MATRIZ DE RIESGOS'!$AS$12:$AS$756,$E$180,'MATRIZ DE RIESGOS'!$D$12:$D$756,B221)</f>
        <v>0</v>
      </c>
      <c r="F221" s="276">
        <f>COUNTIFS('MATRIZ DE RIESGOS'!$AS$12:$AS$756,$F$180,'MATRIZ DE RIESGOS'!$D$12:$D$756,B221)</f>
        <v>0</v>
      </c>
      <c r="G221" s="276">
        <f>COUNTIFS('MATRIZ DE RIESGOS'!$AS$12:$AS$15,$G$180,'MATRIZ DE RIESGOS'!$D$12:$D$15,B221)</f>
        <v>0</v>
      </c>
      <c r="H221" s="276">
        <f t="shared" si="11"/>
        <v>0</v>
      </c>
      <c r="I221" s="277" t="str">
        <f>IF(H221=0,"",+E221/H221)</f>
        <v/>
      </c>
      <c r="J221" s="277" t="str">
        <f t="shared" si="15"/>
        <v/>
      </c>
      <c r="K221" s="277" t="str">
        <f>IF(H221=0,"",+G221/H221)</f>
        <v/>
      </c>
      <c r="L221" s="275" t="str">
        <f>IF(H221=0,"",IF(I221&gt;=76%,"Fuerte",IF((I221+J221)&gt;51%,"Moderado","Débil")))</f>
        <v/>
      </c>
    </row>
    <row r="222" spans="2:12" x14ac:dyDescent="0.25">
      <c r="B222" s="170" t="s">
        <v>553</v>
      </c>
      <c r="C222" s="274"/>
      <c r="D222" s="275" t="e">
        <f>COUNTIF('MATRIZ DE RIESGOS'!#REF!,'Parametrizaciones Advisory'!B222)</f>
        <v>#REF!</v>
      </c>
      <c r="E222" s="276">
        <f>COUNTIFS('MATRIZ DE RIESGOS'!$AS$12:$AS$756,$E$180,'MATRIZ DE RIESGOS'!$D$12:$D$756,B222)</f>
        <v>0</v>
      </c>
      <c r="F222" s="276">
        <f>COUNTIFS('MATRIZ DE RIESGOS'!$AS$12:$AS$756,$F$180,'MATRIZ DE RIESGOS'!$D$12:$D$756,B222)</f>
        <v>0</v>
      </c>
      <c r="G222" s="276">
        <f>COUNTIFS('MATRIZ DE RIESGOS'!$AS$12:$AS$15,$G$180,'MATRIZ DE RIESGOS'!$D$12:$D$15,B222)</f>
        <v>0</v>
      </c>
      <c r="H222" s="276">
        <f>SUM(E222:G222)</f>
        <v>0</v>
      </c>
      <c r="I222" s="277" t="str">
        <f>IF(H222=0,"",+E222/H222)</f>
        <v/>
      </c>
      <c r="J222" s="277" t="str">
        <f t="shared" si="15"/>
        <v/>
      </c>
      <c r="K222" s="277" t="str">
        <f>IF(H222=0,"",+G222/H222)</f>
        <v/>
      </c>
      <c r="L222" s="275" t="str">
        <f>IF(H222=0,"",IF(I222&gt;=76%,"Fuerte",IF((I222+J222)&gt;51%,"Moderado","Débil")))</f>
        <v/>
      </c>
    </row>
    <row r="223" spans="2:12" x14ac:dyDescent="0.25">
      <c r="B223" s="170" t="s">
        <v>517</v>
      </c>
      <c r="C223" s="274" t="s">
        <v>427</v>
      </c>
      <c r="D223" s="275" t="e">
        <f>COUNTIF('MATRIZ DE RIESGOS'!#REF!,'Parametrizaciones Advisory'!B223)</f>
        <v>#REF!</v>
      </c>
      <c r="E223" s="276">
        <f>COUNTIFS('MATRIZ DE RIESGOS'!$AS$12:$AS$756,$E$180,'MATRIZ DE RIESGOS'!$D$12:$D$756,B223)</f>
        <v>0</v>
      </c>
      <c r="F223" s="276">
        <f>COUNTIFS('MATRIZ DE RIESGOS'!$AS$12:$AS$756,$F$180,'MATRIZ DE RIESGOS'!$D$12:$D$756,B223)</f>
        <v>0</v>
      </c>
      <c r="G223" s="276">
        <f>COUNTIFS('MATRIZ DE RIESGOS'!$AS$12:$AS$15,$G$180,'MATRIZ DE RIESGOS'!$D$12:$D$15,B223)</f>
        <v>0</v>
      </c>
      <c r="H223" s="276">
        <f t="shared" si="11"/>
        <v>0</v>
      </c>
      <c r="I223" s="277" t="str">
        <f t="shared" si="13"/>
        <v/>
      </c>
      <c r="J223" s="277" t="str">
        <f t="shared" si="15"/>
        <v/>
      </c>
      <c r="K223" s="277" t="str">
        <f t="shared" si="14"/>
        <v/>
      </c>
      <c r="L223" s="275" t="str">
        <f t="shared" si="12"/>
        <v/>
      </c>
    </row>
    <row r="224" spans="2:12" x14ac:dyDescent="0.25">
      <c r="B224" s="170" t="s">
        <v>518</v>
      </c>
      <c r="C224" s="274" t="s">
        <v>428</v>
      </c>
      <c r="D224" s="275" t="e">
        <f>COUNTIF('MATRIZ DE RIESGOS'!#REF!,'Parametrizaciones Advisory'!B224)</f>
        <v>#REF!</v>
      </c>
      <c r="E224" s="276">
        <f>COUNTIFS('MATRIZ DE RIESGOS'!$AS$12:$AS$756,$E$180,'MATRIZ DE RIESGOS'!$D$12:$D$756,B224)</f>
        <v>0</v>
      </c>
      <c r="F224" s="276">
        <f>COUNTIFS('MATRIZ DE RIESGOS'!$AS$12:$AS$756,$F$180,'MATRIZ DE RIESGOS'!$D$12:$D$756,B224)</f>
        <v>0</v>
      </c>
      <c r="G224" s="276">
        <f>COUNTIFS('MATRIZ DE RIESGOS'!$AS$12:$AS$15,$G$180,'MATRIZ DE RIESGOS'!$D$12:$D$15,B224)</f>
        <v>0</v>
      </c>
      <c r="H224" s="276">
        <f t="shared" si="11"/>
        <v>0</v>
      </c>
      <c r="I224" s="277" t="str">
        <f t="shared" si="13"/>
        <v/>
      </c>
      <c r="J224" s="277" t="str">
        <f t="shared" si="15"/>
        <v/>
      </c>
      <c r="K224" s="277" t="str">
        <f t="shared" si="14"/>
        <v/>
      </c>
      <c r="L224" s="275" t="str">
        <f t="shared" si="12"/>
        <v/>
      </c>
    </row>
    <row r="225" spans="2:12" x14ac:dyDescent="0.25">
      <c r="B225" s="170" t="s">
        <v>519</v>
      </c>
      <c r="C225" s="274" t="s">
        <v>444</v>
      </c>
      <c r="D225" s="275" t="e">
        <f>COUNTIF('MATRIZ DE RIESGOS'!#REF!,'Parametrizaciones Advisory'!B225)</f>
        <v>#REF!</v>
      </c>
      <c r="E225" s="276">
        <f>COUNTIFS('MATRIZ DE RIESGOS'!$AS$12:$AS$756,$E$180,'MATRIZ DE RIESGOS'!$D$12:$D$756,B225)</f>
        <v>0</v>
      </c>
      <c r="F225" s="276">
        <f>COUNTIFS('MATRIZ DE RIESGOS'!$AS$12:$AS$756,$F$180,'MATRIZ DE RIESGOS'!$D$12:$D$756,B225)</f>
        <v>0</v>
      </c>
      <c r="G225" s="276">
        <f>COUNTIFS('MATRIZ DE RIESGOS'!$AS$12:$AS$15,$G$180,'MATRIZ DE RIESGOS'!$D$12:$D$15,B225)</f>
        <v>0</v>
      </c>
      <c r="H225" s="276">
        <f t="shared" si="11"/>
        <v>0</v>
      </c>
      <c r="I225" s="277" t="str">
        <f t="shared" si="13"/>
        <v/>
      </c>
      <c r="J225" s="277" t="str">
        <f t="shared" si="15"/>
        <v/>
      </c>
      <c r="K225" s="277" t="str">
        <f t="shared" si="14"/>
        <v/>
      </c>
      <c r="L225" s="275" t="str">
        <f t="shared" si="12"/>
        <v/>
      </c>
    </row>
    <row r="226" spans="2:12" x14ac:dyDescent="0.25">
      <c r="B226" s="170" t="s">
        <v>520</v>
      </c>
      <c r="C226" s="274" t="s">
        <v>429</v>
      </c>
      <c r="D226" s="275" t="e">
        <f>COUNTIF('MATRIZ DE RIESGOS'!#REF!,'Parametrizaciones Advisory'!B226)</f>
        <v>#REF!</v>
      </c>
      <c r="E226" s="276">
        <f>COUNTIFS('MATRIZ DE RIESGOS'!$AS$12:$AS$756,$E$180,'MATRIZ DE RIESGOS'!$D$12:$D$756,B226)</f>
        <v>0</v>
      </c>
      <c r="F226" s="276">
        <f>COUNTIFS('MATRIZ DE RIESGOS'!$AS$12:$AS$756,$F$180,'MATRIZ DE RIESGOS'!$D$12:$D$756,B226)</f>
        <v>0</v>
      </c>
      <c r="G226" s="276">
        <f>COUNTIFS('MATRIZ DE RIESGOS'!$AS$12:$AS$15,$G$180,'MATRIZ DE RIESGOS'!$D$12:$D$15,B226)</f>
        <v>0</v>
      </c>
      <c r="H226" s="276">
        <f>SUM(E226:G226)</f>
        <v>0</v>
      </c>
      <c r="I226" s="277" t="str">
        <f t="shared" ref="I226:I239" si="16">IF(H226=0,"",+E226/H226)</f>
        <v/>
      </c>
      <c r="J226" s="277" t="str">
        <f t="shared" si="15"/>
        <v/>
      </c>
      <c r="K226" s="277" t="str">
        <f t="shared" ref="K226:K239" si="17">IF(H226=0,"",+G226/H226)</f>
        <v/>
      </c>
      <c r="L226" s="275" t="str">
        <f t="shared" ref="L226:L235" si="18">IF(H226=0,"",IF(I226&gt;=76%,"Fuerte",IF((I226+J226)&gt;51%,"Moderado","Débil")))</f>
        <v/>
      </c>
    </row>
    <row r="227" spans="2:12" x14ac:dyDescent="0.25">
      <c r="B227" s="170" t="s">
        <v>521</v>
      </c>
      <c r="C227" s="274" t="s">
        <v>430</v>
      </c>
      <c r="D227" s="275" t="e">
        <f>COUNTIF('MATRIZ DE RIESGOS'!#REF!,'Parametrizaciones Advisory'!B227)</f>
        <v>#REF!</v>
      </c>
      <c r="E227" s="276">
        <f>COUNTIFS('MATRIZ DE RIESGOS'!$AS$12:$AS$756,$E$180,'MATRIZ DE RIESGOS'!$D$12:$D$756,B227)</f>
        <v>0</v>
      </c>
      <c r="F227" s="276">
        <f>COUNTIFS('MATRIZ DE RIESGOS'!$AS$12:$AS$756,$F$180,'MATRIZ DE RIESGOS'!$D$12:$D$756,B227)</f>
        <v>0</v>
      </c>
      <c r="G227" s="276">
        <f>COUNTIFS('MATRIZ DE RIESGOS'!$AS$12:$AS$15,$G$180,'MATRIZ DE RIESGOS'!$D$12:$D$15,B227)</f>
        <v>0</v>
      </c>
      <c r="H227" s="276">
        <f>SUM(E227:G227)</f>
        <v>0</v>
      </c>
      <c r="I227" s="277" t="str">
        <f t="shared" si="16"/>
        <v/>
      </c>
      <c r="J227" s="277" t="str">
        <f t="shared" si="15"/>
        <v/>
      </c>
      <c r="K227" s="277" t="str">
        <f t="shared" si="17"/>
        <v/>
      </c>
      <c r="L227" s="275" t="str">
        <f t="shared" si="18"/>
        <v/>
      </c>
    </row>
    <row r="228" spans="2:12" x14ac:dyDescent="0.25">
      <c r="B228" s="170" t="s">
        <v>522</v>
      </c>
      <c r="C228" s="274" t="s">
        <v>453</v>
      </c>
      <c r="D228" s="275" t="e">
        <f>COUNTIF('MATRIZ DE RIESGOS'!#REF!,'Parametrizaciones Advisory'!B228)</f>
        <v>#REF!</v>
      </c>
      <c r="E228" s="276">
        <f>COUNTIFS('MATRIZ DE RIESGOS'!$AS$12:$AS$756,$E$180,'MATRIZ DE RIESGOS'!$D$12:$D$756,B228)</f>
        <v>0</v>
      </c>
      <c r="F228" s="276">
        <f>COUNTIFS('MATRIZ DE RIESGOS'!$AS$12:$AS$756,$F$180,'MATRIZ DE RIESGOS'!$D$12:$D$756,B228)</f>
        <v>0</v>
      </c>
      <c r="G228" s="276">
        <f>COUNTIFS('MATRIZ DE RIESGOS'!$AS$12:$AS$15,$G$180,'MATRIZ DE RIESGOS'!$D$12:$D$15,B228)</f>
        <v>0</v>
      </c>
      <c r="H228" s="276">
        <f>SUM(E228:G228)</f>
        <v>0</v>
      </c>
      <c r="I228" s="277" t="str">
        <f t="shared" si="16"/>
        <v/>
      </c>
      <c r="J228" s="277" t="str">
        <f t="shared" si="15"/>
        <v/>
      </c>
      <c r="K228" s="277" t="str">
        <f t="shared" si="17"/>
        <v/>
      </c>
      <c r="L228" s="275" t="str">
        <f t="shared" si="18"/>
        <v/>
      </c>
    </row>
    <row r="229" spans="2:12" x14ac:dyDescent="0.25">
      <c r="B229" s="170" t="s">
        <v>523</v>
      </c>
      <c r="C229" s="274" t="s">
        <v>431</v>
      </c>
      <c r="D229" s="275" t="e">
        <f>COUNTIF('MATRIZ DE RIESGOS'!#REF!,'Parametrizaciones Advisory'!B229)</f>
        <v>#REF!</v>
      </c>
      <c r="E229" s="276">
        <f>COUNTIFS('MATRIZ DE RIESGOS'!$AS$12:$AS$756,$E$180,'MATRIZ DE RIESGOS'!$D$12:$D$756,B229)</f>
        <v>0</v>
      </c>
      <c r="F229" s="276">
        <f>COUNTIFS('MATRIZ DE RIESGOS'!$AS$12:$AS$756,$F$180,'MATRIZ DE RIESGOS'!$D$12:$D$756,B229)</f>
        <v>0</v>
      </c>
      <c r="G229" s="276">
        <f>COUNTIFS('MATRIZ DE RIESGOS'!$AS$12:$AS$15,$G$180,'MATRIZ DE RIESGOS'!$D$12:$D$15,B229)</f>
        <v>0</v>
      </c>
      <c r="H229" s="276">
        <f>SUM(E229:G229)</f>
        <v>0</v>
      </c>
      <c r="I229" s="277" t="str">
        <f t="shared" si="16"/>
        <v/>
      </c>
      <c r="J229" s="277" t="str">
        <f t="shared" si="15"/>
        <v/>
      </c>
      <c r="K229" s="277" t="str">
        <f t="shared" si="17"/>
        <v/>
      </c>
      <c r="L229" s="275" t="str">
        <f t="shared" si="18"/>
        <v/>
      </c>
    </row>
    <row r="230" spans="2:12" x14ac:dyDescent="0.25">
      <c r="B230" s="170" t="s">
        <v>524</v>
      </c>
      <c r="C230" s="274" t="s">
        <v>432</v>
      </c>
      <c r="D230" s="275" t="e">
        <f>COUNTIF('MATRIZ DE RIESGOS'!#REF!,'Parametrizaciones Advisory'!B230)</f>
        <v>#REF!</v>
      </c>
      <c r="E230" s="276">
        <f>COUNTIFS('MATRIZ DE RIESGOS'!$AS$12:$AS$756,$E$180,'MATRIZ DE RIESGOS'!$D$12:$D$756,B230)</f>
        <v>0</v>
      </c>
      <c r="F230" s="276">
        <f>COUNTIFS('MATRIZ DE RIESGOS'!$AS$12:$AS$756,$F$180,'MATRIZ DE RIESGOS'!$D$12:$D$756,B230)</f>
        <v>0</v>
      </c>
      <c r="G230" s="276">
        <f>COUNTIFS('MATRIZ DE RIESGOS'!$AS$12:$AS$15,$G$180,'MATRIZ DE RIESGOS'!$D$12:$D$15,B230)</f>
        <v>0</v>
      </c>
      <c r="H230" s="276">
        <f t="shared" ref="H230:H239" si="19">SUM(E230:G230)</f>
        <v>0</v>
      </c>
      <c r="I230" s="277" t="str">
        <f t="shared" si="16"/>
        <v/>
      </c>
      <c r="J230" s="277" t="str">
        <f t="shared" si="15"/>
        <v/>
      </c>
      <c r="K230" s="277" t="str">
        <f t="shared" si="17"/>
        <v/>
      </c>
      <c r="L230" s="275" t="str">
        <f t="shared" si="18"/>
        <v/>
      </c>
    </row>
    <row r="231" spans="2:12" x14ac:dyDescent="0.25">
      <c r="B231" s="170" t="s">
        <v>525</v>
      </c>
      <c r="C231" s="274" t="s">
        <v>426</v>
      </c>
      <c r="D231" s="275" t="e">
        <f>COUNTIF('MATRIZ DE RIESGOS'!#REF!,'Parametrizaciones Advisory'!B231)</f>
        <v>#REF!</v>
      </c>
      <c r="E231" s="276">
        <f>COUNTIFS('MATRIZ DE RIESGOS'!$AS$12:$AS$756,$E$180,'MATRIZ DE RIESGOS'!$D$12:$D$756,B231)</f>
        <v>0</v>
      </c>
      <c r="F231" s="276">
        <f>COUNTIFS('MATRIZ DE RIESGOS'!$AS$12:$AS$756,$F$180,'MATRIZ DE RIESGOS'!$D$12:$D$756,B231)</f>
        <v>0</v>
      </c>
      <c r="G231" s="276">
        <f>COUNTIFS('MATRIZ DE RIESGOS'!$AS$12:$AS$15,$G$180,'MATRIZ DE RIESGOS'!$D$12:$D$15,B231)</f>
        <v>0</v>
      </c>
      <c r="H231" s="276">
        <f t="shared" si="19"/>
        <v>0</v>
      </c>
      <c r="I231" s="277" t="str">
        <f t="shared" si="16"/>
        <v/>
      </c>
      <c r="J231" s="277" t="str">
        <f t="shared" si="15"/>
        <v/>
      </c>
      <c r="K231" s="277" t="str">
        <f t="shared" si="17"/>
        <v/>
      </c>
      <c r="L231" s="275" t="str">
        <f t="shared" si="18"/>
        <v/>
      </c>
    </row>
    <row r="232" spans="2:12" x14ac:dyDescent="0.25">
      <c r="B232" s="170" t="s">
        <v>526</v>
      </c>
      <c r="C232" s="274" t="s">
        <v>433</v>
      </c>
      <c r="D232" s="275" t="e">
        <f>COUNTIF('MATRIZ DE RIESGOS'!#REF!,'Parametrizaciones Advisory'!B232)</f>
        <v>#REF!</v>
      </c>
      <c r="E232" s="276">
        <f>COUNTIFS('MATRIZ DE RIESGOS'!$AS$12:$AS$756,$E$180,'MATRIZ DE RIESGOS'!$D$12:$D$756,B232)</f>
        <v>0</v>
      </c>
      <c r="F232" s="276">
        <f>COUNTIFS('MATRIZ DE RIESGOS'!$AS$12:$AS$756,$F$180,'MATRIZ DE RIESGOS'!$D$12:$D$756,B232)</f>
        <v>0</v>
      </c>
      <c r="G232" s="276">
        <f>COUNTIFS('MATRIZ DE RIESGOS'!$AS$12:$AS$15,$G$180,'MATRIZ DE RIESGOS'!$D$12:$D$15,B232)</f>
        <v>0</v>
      </c>
      <c r="H232" s="276">
        <f t="shared" si="19"/>
        <v>0</v>
      </c>
      <c r="I232" s="277" t="str">
        <f t="shared" si="16"/>
        <v/>
      </c>
      <c r="J232" s="277" t="str">
        <f t="shared" si="15"/>
        <v/>
      </c>
      <c r="K232" s="277" t="str">
        <f t="shared" si="17"/>
        <v/>
      </c>
      <c r="L232" s="275" t="str">
        <f t="shared" si="18"/>
        <v/>
      </c>
    </row>
    <row r="233" spans="2:12" x14ac:dyDescent="0.25">
      <c r="B233" s="170" t="s">
        <v>527</v>
      </c>
      <c r="C233" s="274" t="s">
        <v>454</v>
      </c>
      <c r="D233" s="275" t="e">
        <f>COUNTIF('MATRIZ DE RIESGOS'!#REF!,'Parametrizaciones Advisory'!B233)</f>
        <v>#REF!</v>
      </c>
      <c r="E233" s="276">
        <f>COUNTIFS('MATRIZ DE RIESGOS'!$AS$12:$AS$756,$E$180,'MATRIZ DE RIESGOS'!$D$12:$D$756,B233)</f>
        <v>0</v>
      </c>
      <c r="F233" s="276">
        <f>COUNTIFS('MATRIZ DE RIESGOS'!$AS$12:$AS$756,$F$180,'MATRIZ DE RIESGOS'!$D$12:$D$756,B233)</f>
        <v>0</v>
      </c>
      <c r="G233" s="276">
        <f>COUNTIFS('MATRIZ DE RIESGOS'!$AS$12:$AS$15,$G$180,'MATRIZ DE RIESGOS'!$D$12:$D$15,B233)</f>
        <v>0</v>
      </c>
      <c r="H233" s="276">
        <f t="shared" si="19"/>
        <v>0</v>
      </c>
      <c r="I233" s="277" t="str">
        <f t="shared" si="16"/>
        <v/>
      </c>
      <c r="J233" s="277" t="str">
        <f t="shared" si="15"/>
        <v/>
      </c>
      <c r="K233" s="277" t="str">
        <f t="shared" si="17"/>
        <v/>
      </c>
      <c r="L233" s="275" t="str">
        <f t="shared" si="18"/>
        <v/>
      </c>
    </row>
    <row r="234" spans="2:12" x14ac:dyDescent="0.25">
      <c r="B234" s="170" t="s">
        <v>528</v>
      </c>
      <c r="C234" s="274" t="s">
        <v>434</v>
      </c>
      <c r="D234" s="275" t="e">
        <f>COUNTIF('MATRIZ DE RIESGOS'!#REF!,'Parametrizaciones Advisory'!B234)</f>
        <v>#REF!</v>
      </c>
      <c r="E234" s="276">
        <f>COUNTIFS('MATRIZ DE RIESGOS'!$AS$12:$AS$756,$E$180,'MATRIZ DE RIESGOS'!$D$12:$D$756,B234)</f>
        <v>0</v>
      </c>
      <c r="F234" s="276">
        <f>COUNTIFS('MATRIZ DE RIESGOS'!$AS$12:$AS$756,$F$180,'MATRIZ DE RIESGOS'!$D$12:$D$756,B234)</f>
        <v>0</v>
      </c>
      <c r="G234" s="276">
        <f>COUNTIFS('MATRIZ DE RIESGOS'!$AS$12:$AS$15,$G$180,'MATRIZ DE RIESGOS'!$D$12:$D$15,B234)</f>
        <v>0</v>
      </c>
      <c r="H234" s="276">
        <f t="shared" si="19"/>
        <v>0</v>
      </c>
      <c r="I234" s="277" t="str">
        <f t="shared" si="16"/>
        <v/>
      </c>
      <c r="J234" s="277" t="str">
        <f t="shared" si="15"/>
        <v/>
      </c>
      <c r="K234" s="277" t="str">
        <f t="shared" si="17"/>
        <v/>
      </c>
      <c r="L234" s="275" t="str">
        <f t="shared" si="18"/>
        <v/>
      </c>
    </row>
    <row r="235" spans="2:12" x14ac:dyDescent="0.25">
      <c r="B235" s="170" t="s">
        <v>529</v>
      </c>
      <c r="C235" s="274" t="s">
        <v>435</v>
      </c>
      <c r="D235" s="275" t="e">
        <f>COUNTIF('MATRIZ DE RIESGOS'!#REF!,'Parametrizaciones Advisory'!B235)</f>
        <v>#REF!</v>
      </c>
      <c r="E235" s="276">
        <f>COUNTIFS('MATRIZ DE RIESGOS'!$AS$12:$AS$756,$E$180,'MATRIZ DE RIESGOS'!$D$12:$D$756,B235)</f>
        <v>0</v>
      </c>
      <c r="F235" s="276">
        <f>COUNTIFS('MATRIZ DE RIESGOS'!$AS$12:$AS$756,$F$180,'MATRIZ DE RIESGOS'!$D$12:$D$756,B235)</f>
        <v>0</v>
      </c>
      <c r="G235" s="276">
        <f>COUNTIFS('MATRIZ DE RIESGOS'!$AS$12:$AS$15,$G$180,'MATRIZ DE RIESGOS'!$D$12:$D$15,B235)</f>
        <v>0</v>
      </c>
      <c r="H235" s="276">
        <f t="shared" si="19"/>
        <v>0</v>
      </c>
      <c r="I235" s="277" t="str">
        <f t="shared" si="16"/>
        <v/>
      </c>
      <c r="J235" s="277" t="str">
        <f t="shared" si="15"/>
        <v/>
      </c>
      <c r="K235" s="277" t="str">
        <f t="shared" si="17"/>
        <v/>
      </c>
      <c r="L235" s="275" t="str">
        <f t="shared" si="18"/>
        <v/>
      </c>
    </row>
    <row r="236" spans="2:12" x14ac:dyDescent="0.25">
      <c r="B236" s="170" t="s">
        <v>530</v>
      </c>
      <c r="C236" s="274" t="s">
        <v>436</v>
      </c>
      <c r="D236" s="275" t="e">
        <f>COUNTIF('MATRIZ DE RIESGOS'!#REF!,'Parametrizaciones Advisory'!B236)</f>
        <v>#REF!</v>
      </c>
      <c r="E236" s="276">
        <f>COUNTIFS('MATRIZ DE RIESGOS'!$AS$12:$AS$756,$E$180,'MATRIZ DE RIESGOS'!$D$12:$D$756,B236)</f>
        <v>0</v>
      </c>
      <c r="F236" s="276">
        <f>COUNTIFS('MATRIZ DE RIESGOS'!$AS$12:$AS$756,$F$180,'MATRIZ DE RIESGOS'!$D$12:$D$756,B236)</f>
        <v>0</v>
      </c>
      <c r="G236" s="276">
        <f>COUNTIFS('MATRIZ DE RIESGOS'!$AS$12:$AS$15,$G$180,'MATRIZ DE RIESGOS'!$D$12:$D$15,B236)</f>
        <v>0</v>
      </c>
      <c r="H236" s="276">
        <f t="shared" si="19"/>
        <v>0</v>
      </c>
      <c r="I236" s="277" t="str">
        <f t="shared" si="16"/>
        <v/>
      </c>
      <c r="J236" s="277" t="str">
        <f t="shared" si="15"/>
        <v/>
      </c>
      <c r="K236" s="277" t="str">
        <f t="shared" si="17"/>
        <v/>
      </c>
      <c r="L236" s="275" t="str">
        <f t="shared" si="12"/>
        <v/>
      </c>
    </row>
    <row r="237" spans="2:12" x14ac:dyDescent="0.25">
      <c r="B237" s="170" t="s">
        <v>531</v>
      </c>
      <c r="C237" s="274" t="s">
        <v>437</v>
      </c>
      <c r="D237" s="275" t="e">
        <f>COUNTIF('MATRIZ DE RIESGOS'!#REF!,'Parametrizaciones Advisory'!B237)</f>
        <v>#REF!</v>
      </c>
      <c r="E237" s="276">
        <f>COUNTIFS('MATRIZ DE RIESGOS'!$AS$12:$AS$756,$E$180,'MATRIZ DE RIESGOS'!$D$12:$D$756,B237)</f>
        <v>0</v>
      </c>
      <c r="F237" s="276">
        <f>COUNTIFS('MATRIZ DE RIESGOS'!$AS$12:$AS$756,$F$180,'MATRIZ DE RIESGOS'!$D$12:$D$756,B237)</f>
        <v>0</v>
      </c>
      <c r="G237" s="276">
        <f>COUNTIFS('MATRIZ DE RIESGOS'!$AS$12:$AS$15,$G$180,'MATRIZ DE RIESGOS'!$D$12:$D$15,B237)</f>
        <v>0</v>
      </c>
      <c r="H237" s="276">
        <f t="shared" si="19"/>
        <v>0</v>
      </c>
      <c r="I237" s="277" t="str">
        <f t="shared" si="16"/>
        <v/>
      </c>
      <c r="J237" s="277" t="str">
        <f t="shared" si="15"/>
        <v/>
      </c>
      <c r="K237" s="277" t="str">
        <f t="shared" si="17"/>
        <v/>
      </c>
      <c r="L237" s="275" t="str">
        <f t="shared" si="12"/>
        <v/>
      </c>
    </row>
    <row r="238" spans="2:12" x14ac:dyDescent="0.25">
      <c r="B238" s="170" t="s">
        <v>532</v>
      </c>
      <c r="C238" s="274" t="s">
        <v>438</v>
      </c>
      <c r="D238" s="275" t="e">
        <f>COUNTIF('MATRIZ DE RIESGOS'!#REF!,'Parametrizaciones Advisory'!B238)</f>
        <v>#REF!</v>
      </c>
      <c r="E238" s="276">
        <f>COUNTIFS('MATRIZ DE RIESGOS'!$AS$12:$AS$756,$E$180,'MATRIZ DE RIESGOS'!$D$12:$D$756,B238)</f>
        <v>0</v>
      </c>
      <c r="F238" s="276">
        <f>COUNTIFS('MATRIZ DE RIESGOS'!$AS$12:$AS$756,$F$180,'MATRIZ DE RIESGOS'!$D$12:$D$756,B238)</f>
        <v>0</v>
      </c>
      <c r="G238" s="276">
        <f>COUNTIFS('MATRIZ DE RIESGOS'!$AS$12:$AS$15,$G$180,'MATRIZ DE RIESGOS'!$D$12:$D$15,B238)</f>
        <v>0</v>
      </c>
      <c r="H238" s="276">
        <f t="shared" si="19"/>
        <v>0</v>
      </c>
      <c r="I238" s="277" t="str">
        <f t="shared" si="16"/>
        <v/>
      </c>
      <c r="J238" s="277" t="str">
        <f t="shared" si="15"/>
        <v/>
      </c>
      <c r="K238" s="277" t="str">
        <f t="shared" si="17"/>
        <v/>
      </c>
      <c r="L238" s="275" t="str">
        <f t="shared" si="12"/>
        <v/>
      </c>
    </row>
    <row r="239" spans="2:12" x14ac:dyDescent="0.25">
      <c r="B239" s="170" t="s">
        <v>533</v>
      </c>
      <c r="C239" s="274" t="s">
        <v>439</v>
      </c>
      <c r="D239" s="275" t="e">
        <f>COUNTIF('MATRIZ DE RIESGOS'!#REF!,'Parametrizaciones Advisory'!B239)</f>
        <v>#REF!</v>
      </c>
      <c r="E239" s="276">
        <f>COUNTIFS('MATRIZ DE RIESGOS'!$AS$12:$AS$756,$E$180,'MATRIZ DE RIESGOS'!$D$12:$D$756,B239)</f>
        <v>0</v>
      </c>
      <c r="F239" s="276">
        <f>COUNTIFS('MATRIZ DE RIESGOS'!$AS$12:$AS$756,$F$180,'MATRIZ DE RIESGOS'!$D$12:$D$756,B239)</f>
        <v>0</v>
      </c>
      <c r="G239" s="276">
        <f>COUNTIFS('MATRIZ DE RIESGOS'!$AS$12:$AS$15,$G$180,'MATRIZ DE RIESGOS'!$D$12:$D$15,B239)</f>
        <v>0</v>
      </c>
      <c r="H239" s="276">
        <f t="shared" si="19"/>
        <v>0</v>
      </c>
      <c r="I239" s="277" t="str">
        <f t="shared" si="16"/>
        <v/>
      </c>
      <c r="J239" s="277" t="str">
        <f t="shared" si="15"/>
        <v/>
      </c>
      <c r="K239" s="277" t="str">
        <f t="shared" si="17"/>
        <v/>
      </c>
      <c r="L239" s="275" t="str">
        <f t="shared" si="12"/>
        <v/>
      </c>
    </row>
    <row r="240" spans="2:12" x14ac:dyDescent="0.25">
      <c r="B240" s="170" t="s">
        <v>534</v>
      </c>
      <c r="C240" s="274" t="s">
        <v>440</v>
      </c>
      <c r="D240" s="275" t="e">
        <f>COUNTIF('MATRIZ DE RIESGOS'!#REF!,'Parametrizaciones Advisory'!B240)</f>
        <v>#REF!</v>
      </c>
      <c r="E240" s="276">
        <f>COUNTIFS('MATRIZ DE RIESGOS'!$AS$12:$AS$756,$E$180,'MATRIZ DE RIESGOS'!$D$12:$D$756,B240)</f>
        <v>0</v>
      </c>
      <c r="F240" s="276">
        <f>COUNTIFS('MATRIZ DE RIESGOS'!$AS$12:$AS$756,$F$180,'MATRIZ DE RIESGOS'!$D$12:$D$756,B240)</f>
        <v>0</v>
      </c>
      <c r="G240" s="276">
        <f>COUNTIFS('MATRIZ DE RIESGOS'!$AS$12:$AS$15,$G$180,'MATRIZ DE RIESGOS'!$D$12:$D$15,B240)</f>
        <v>0</v>
      </c>
      <c r="H240" s="276">
        <f t="shared" ref="H240:H260" si="20">SUM(E240:G240)</f>
        <v>0</v>
      </c>
      <c r="I240" s="277" t="str">
        <f t="shared" ref="I240:I260" si="21">IF(H240=0,"",+E240/H240)</f>
        <v/>
      </c>
      <c r="J240" s="277" t="str">
        <f t="shared" ref="J240:J260" si="22">IF(H240=0,"",+F240/H240)</f>
        <v/>
      </c>
      <c r="K240" s="277" t="str">
        <f t="shared" ref="K240:K260" si="23">IF(H240=0,"",+G240/H240)</f>
        <v/>
      </c>
      <c r="L240" s="275" t="str">
        <f t="shared" ref="L240:L260" si="24">IF(H240=0,"",IF(I240&gt;=76%,"Fuerte",IF((I240+J240)&gt;51%,"Moderado","Débil")))</f>
        <v/>
      </c>
    </row>
    <row r="241" spans="2:12" x14ac:dyDescent="0.25">
      <c r="B241" s="170" t="s">
        <v>535</v>
      </c>
      <c r="C241" s="274" t="s">
        <v>441</v>
      </c>
      <c r="D241" s="275" t="e">
        <f>COUNTIF('MATRIZ DE RIESGOS'!#REF!,'Parametrizaciones Advisory'!B241)</f>
        <v>#REF!</v>
      </c>
      <c r="E241" s="276">
        <f>COUNTIFS('MATRIZ DE RIESGOS'!$AS$12:$AS$756,$E$180,'MATRIZ DE RIESGOS'!$D$12:$D$756,B241)</f>
        <v>0</v>
      </c>
      <c r="F241" s="276">
        <f>COUNTIFS('MATRIZ DE RIESGOS'!$AS$12:$AS$756,$F$180,'MATRIZ DE RIESGOS'!$D$12:$D$756,B241)</f>
        <v>0</v>
      </c>
      <c r="G241" s="276">
        <f>COUNTIFS('MATRIZ DE RIESGOS'!$AS$12:$AS$15,$G$180,'MATRIZ DE RIESGOS'!$D$12:$D$15,B241)</f>
        <v>0</v>
      </c>
      <c r="H241" s="276">
        <f t="shared" si="20"/>
        <v>0</v>
      </c>
      <c r="I241" s="277" t="str">
        <f t="shared" si="21"/>
        <v/>
      </c>
      <c r="J241" s="277" t="str">
        <f t="shared" si="22"/>
        <v/>
      </c>
      <c r="K241" s="277" t="str">
        <f t="shared" si="23"/>
        <v/>
      </c>
      <c r="L241" s="275" t="str">
        <f t="shared" si="24"/>
        <v/>
      </c>
    </row>
    <row r="242" spans="2:12" x14ac:dyDescent="0.25">
      <c r="B242" s="170" t="s">
        <v>536</v>
      </c>
      <c r="C242" s="274" t="s">
        <v>442</v>
      </c>
      <c r="D242" s="275" t="e">
        <f>COUNTIF('MATRIZ DE RIESGOS'!#REF!,'Parametrizaciones Advisory'!B242)</f>
        <v>#REF!</v>
      </c>
      <c r="E242" s="276">
        <f>COUNTIFS('MATRIZ DE RIESGOS'!$AS$12:$AS$756,$E$180,'MATRIZ DE RIESGOS'!$D$12:$D$756,B242)</f>
        <v>0</v>
      </c>
      <c r="F242" s="276">
        <f>COUNTIFS('MATRIZ DE RIESGOS'!$AS$12:$AS$756,$F$180,'MATRIZ DE RIESGOS'!$D$12:$D$756,B242)</f>
        <v>0</v>
      </c>
      <c r="G242" s="276">
        <f>COUNTIFS('MATRIZ DE RIESGOS'!$AS$12:$AS$15,$G$180,'MATRIZ DE RIESGOS'!$D$12:$D$15,B242)</f>
        <v>0</v>
      </c>
      <c r="H242" s="276">
        <f t="shared" si="20"/>
        <v>0</v>
      </c>
      <c r="I242" s="277" t="str">
        <f t="shared" si="21"/>
        <v/>
      </c>
      <c r="J242" s="277" t="str">
        <f t="shared" si="22"/>
        <v/>
      </c>
      <c r="K242" s="277" t="str">
        <f t="shared" si="23"/>
        <v/>
      </c>
      <c r="L242" s="275" t="str">
        <f t="shared" si="24"/>
        <v/>
      </c>
    </row>
    <row r="243" spans="2:12" x14ac:dyDescent="0.25">
      <c r="B243" s="170" t="s">
        <v>537</v>
      </c>
      <c r="C243" s="274" t="s">
        <v>443</v>
      </c>
      <c r="D243" s="275" t="e">
        <f>COUNTIF('MATRIZ DE RIESGOS'!#REF!,'Parametrizaciones Advisory'!B243)</f>
        <v>#REF!</v>
      </c>
      <c r="E243" s="276">
        <f>COUNTIFS('MATRIZ DE RIESGOS'!$AS$12:$AS$756,$E$180,'MATRIZ DE RIESGOS'!$D$12:$D$756,B243)</f>
        <v>0</v>
      </c>
      <c r="F243" s="276">
        <f>COUNTIFS('MATRIZ DE RIESGOS'!$AS$12:$AS$756,$F$180,'MATRIZ DE RIESGOS'!$D$12:$D$756,B243)</f>
        <v>0</v>
      </c>
      <c r="G243" s="276">
        <f>COUNTIFS('MATRIZ DE RIESGOS'!$AS$12:$AS$15,$G$180,'MATRIZ DE RIESGOS'!$D$12:$D$15,B243)</f>
        <v>0</v>
      </c>
      <c r="H243" s="276">
        <f t="shared" si="20"/>
        <v>0</v>
      </c>
      <c r="I243" s="277" t="str">
        <f t="shared" si="21"/>
        <v/>
      </c>
      <c r="J243" s="277" t="str">
        <f t="shared" si="22"/>
        <v/>
      </c>
      <c r="K243" s="277" t="str">
        <f t="shared" si="23"/>
        <v/>
      </c>
      <c r="L243" s="275" t="str">
        <f t="shared" si="24"/>
        <v/>
      </c>
    </row>
    <row r="244" spans="2:12" x14ac:dyDescent="0.25">
      <c r="B244" s="170" t="s">
        <v>538</v>
      </c>
      <c r="C244" s="274" t="s">
        <v>445</v>
      </c>
      <c r="D244" s="275" t="e">
        <f>COUNTIF('MATRIZ DE RIESGOS'!#REF!,'Parametrizaciones Advisory'!B244)</f>
        <v>#REF!</v>
      </c>
      <c r="E244" s="276">
        <f>COUNTIFS('MATRIZ DE RIESGOS'!$AS$12:$AS$756,$E$180,'MATRIZ DE RIESGOS'!$D$12:$D$756,B244)</f>
        <v>0</v>
      </c>
      <c r="F244" s="276">
        <f>COUNTIFS('MATRIZ DE RIESGOS'!$AS$12:$AS$756,$F$180,'MATRIZ DE RIESGOS'!$D$12:$D$756,B244)</f>
        <v>0</v>
      </c>
      <c r="G244" s="276">
        <f>COUNTIFS('MATRIZ DE RIESGOS'!$AS$12:$AS$15,$G$180,'MATRIZ DE RIESGOS'!$D$12:$D$15,B244)</f>
        <v>0</v>
      </c>
      <c r="H244" s="276">
        <f t="shared" si="20"/>
        <v>0</v>
      </c>
      <c r="I244" s="277" t="str">
        <f t="shared" si="21"/>
        <v/>
      </c>
      <c r="J244" s="277" t="str">
        <f t="shared" si="22"/>
        <v/>
      </c>
      <c r="K244" s="277" t="str">
        <f t="shared" si="23"/>
        <v/>
      </c>
      <c r="L244" s="275" t="str">
        <f t="shared" si="24"/>
        <v/>
      </c>
    </row>
    <row r="245" spans="2:12" x14ac:dyDescent="0.25">
      <c r="B245" s="170" t="s">
        <v>539</v>
      </c>
      <c r="C245" s="274" t="s">
        <v>446</v>
      </c>
      <c r="D245" s="275" t="e">
        <f>COUNTIF('MATRIZ DE RIESGOS'!#REF!,'Parametrizaciones Advisory'!B245)</f>
        <v>#REF!</v>
      </c>
      <c r="E245" s="276">
        <f>COUNTIFS('MATRIZ DE RIESGOS'!$AS$12:$AS$756,$E$180,'MATRIZ DE RIESGOS'!$D$12:$D$756,B245)</f>
        <v>0</v>
      </c>
      <c r="F245" s="276">
        <f>COUNTIFS('MATRIZ DE RIESGOS'!$AS$12:$AS$756,$F$180,'MATRIZ DE RIESGOS'!$D$12:$D$756,B245)</f>
        <v>0</v>
      </c>
      <c r="G245" s="276">
        <f>COUNTIFS('MATRIZ DE RIESGOS'!$AS$12:$AS$15,$G$180,'MATRIZ DE RIESGOS'!$D$12:$D$15,B245)</f>
        <v>0</v>
      </c>
      <c r="H245" s="276">
        <f t="shared" si="20"/>
        <v>0</v>
      </c>
      <c r="I245" s="277" t="str">
        <f t="shared" si="21"/>
        <v/>
      </c>
      <c r="J245" s="277" t="str">
        <f t="shared" si="22"/>
        <v/>
      </c>
      <c r="K245" s="277" t="str">
        <f t="shared" si="23"/>
        <v/>
      </c>
      <c r="L245" s="275" t="str">
        <f t="shared" si="24"/>
        <v/>
      </c>
    </row>
    <row r="246" spans="2:12" x14ac:dyDescent="0.25">
      <c r="B246" s="170" t="s">
        <v>540</v>
      </c>
      <c r="C246" s="274" t="s">
        <v>447</v>
      </c>
      <c r="D246" s="275" t="e">
        <f>COUNTIF('MATRIZ DE RIESGOS'!#REF!,'Parametrizaciones Advisory'!B246)</f>
        <v>#REF!</v>
      </c>
      <c r="E246" s="276">
        <f>COUNTIFS('MATRIZ DE RIESGOS'!$AS$12:$AS$756,$E$180,'MATRIZ DE RIESGOS'!$D$12:$D$756,B246)</f>
        <v>0</v>
      </c>
      <c r="F246" s="276">
        <f>COUNTIFS('MATRIZ DE RIESGOS'!$AS$12:$AS$756,$F$180,'MATRIZ DE RIESGOS'!$D$12:$D$756,B246)</f>
        <v>0</v>
      </c>
      <c r="G246" s="276">
        <f>COUNTIFS('MATRIZ DE RIESGOS'!$AS$12:$AS$15,$G$180,'MATRIZ DE RIESGOS'!$D$12:$D$15,B246)</f>
        <v>0</v>
      </c>
      <c r="H246" s="276">
        <f t="shared" si="20"/>
        <v>0</v>
      </c>
      <c r="I246" s="277" t="str">
        <f t="shared" si="21"/>
        <v/>
      </c>
      <c r="J246" s="277" t="str">
        <f t="shared" si="22"/>
        <v/>
      </c>
      <c r="K246" s="277" t="str">
        <f t="shared" si="23"/>
        <v/>
      </c>
      <c r="L246" s="275" t="str">
        <f t="shared" si="24"/>
        <v/>
      </c>
    </row>
    <row r="247" spans="2:12" x14ac:dyDescent="0.25">
      <c r="B247" s="170" t="s">
        <v>541</v>
      </c>
      <c r="C247" s="274" t="s">
        <v>448</v>
      </c>
      <c r="D247" s="275" t="e">
        <f>COUNTIF('MATRIZ DE RIESGOS'!#REF!,'Parametrizaciones Advisory'!B247)</f>
        <v>#REF!</v>
      </c>
      <c r="E247" s="276">
        <f>COUNTIFS('MATRIZ DE RIESGOS'!$AS$12:$AS$756,$E$180,'MATRIZ DE RIESGOS'!$D$12:$D$756,B247)</f>
        <v>0</v>
      </c>
      <c r="F247" s="276">
        <f>COUNTIFS('MATRIZ DE RIESGOS'!$AS$12:$AS$756,$F$180,'MATRIZ DE RIESGOS'!$D$12:$D$756,B247)</f>
        <v>0</v>
      </c>
      <c r="G247" s="276">
        <f>COUNTIFS('MATRIZ DE RIESGOS'!$AS$12:$AS$15,$G$180,'MATRIZ DE RIESGOS'!$D$12:$D$15,B247)</f>
        <v>0</v>
      </c>
      <c r="H247" s="276">
        <f t="shared" si="20"/>
        <v>0</v>
      </c>
      <c r="I247" s="277" t="str">
        <f t="shared" si="21"/>
        <v/>
      </c>
      <c r="J247" s="277" t="str">
        <f t="shared" si="22"/>
        <v/>
      </c>
      <c r="K247" s="277" t="str">
        <f t="shared" si="23"/>
        <v/>
      </c>
      <c r="L247" s="275" t="str">
        <f t="shared" si="24"/>
        <v/>
      </c>
    </row>
    <row r="248" spans="2:12" x14ac:dyDescent="0.25">
      <c r="B248" s="170" t="s">
        <v>542</v>
      </c>
      <c r="C248" s="274" t="s">
        <v>450</v>
      </c>
      <c r="D248" s="275" t="e">
        <f>COUNTIF('MATRIZ DE RIESGOS'!#REF!,'Parametrizaciones Advisory'!B248)</f>
        <v>#REF!</v>
      </c>
      <c r="E248" s="276">
        <f>COUNTIFS('MATRIZ DE RIESGOS'!$AS$12:$AS$756,$E$180,'MATRIZ DE RIESGOS'!$D$12:$D$756,B248)</f>
        <v>0</v>
      </c>
      <c r="F248" s="276">
        <f>COUNTIFS('MATRIZ DE RIESGOS'!$AS$12:$AS$756,$F$180,'MATRIZ DE RIESGOS'!$D$12:$D$756,B248)</f>
        <v>0</v>
      </c>
      <c r="G248" s="276">
        <f>COUNTIFS('MATRIZ DE RIESGOS'!$AS$12:$AS$15,$G$180,'MATRIZ DE RIESGOS'!$D$12:$D$15,B248)</f>
        <v>0</v>
      </c>
      <c r="H248" s="276">
        <f t="shared" si="20"/>
        <v>0</v>
      </c>
      <c r="I248" s="277" t="str">
        <f t="shared" si="21"/>
        <v/>
      </c>
      <c r="J248" s="277" t="str">
        <f t="shared" si="22"/>
        <v/>
      </c>
      <c r="K248" s="277" t="str">
        <f t="shared" si="23"/>
        <v/>
      </c>
      <c r="L248" s="275" t="str">
        <f t="shared" si="24"/>
        <v/>
      </c>
    </row>
    <row r="249" spans="2:12" x14ac:dyDescent="0.25">
      <c r="B249" s="170" t="s">
        <v>543</v>
      </c>
      <c r="C249" s="274" t="s">
        <v>449</v>
      </c>
      <c r="D249" s="275" t="e">
        <f>COUNTIF('MATRIZ DE RIESGOS'!#REF!,'Parametrizaciones Advisory'!B249)</f>
        <v>#REF!</v>
      </c>
      <c r="E249" s="276">
        <f>COUNTIFS('MATRIZ DE RIESGOS'!$AS$12:$AS$756,$E$180,'MATRIZ DE RIESGOS'!$D$12:$D$756,B249)</f>
        <v>0</v>
      </c>
      <c r="F249" s="276">
        <f>COUNTIFS('MATRIZ DE RIESGOS'!$AS$12:$AS$756,$F$180,'MATRIZ DE RIESGOS'!$D$12:$D$756,B249)</f>
        <v>0</v>
      </c>
      <c r="G249" s="276">
        <f>COUNTIFS('MATRIZ DE RIESGOS'!$AS$12:$AS$15,$G$180,'MATRIZ DE RIESGOS'!$D$12:$D$15,B249)</f>
        <v>0</v>
      </c>
      <c r="H249" s="276">
        <f t="shared" si="20"/>
        <v>0</v>
      </c>
      <c r="I249" s="277" t="str">
        <f t="shared" si="21"/>
        <v/>
      </c>
      <c r="J249" s="277" t="str">
        <f t="shared" si="22"/>
        <v/>
      </c>
      <c r="K249" s="277" t="str">
        <f t="shared" si="23"/>
        <v/>
      </c>
      <c r="L249" s="275" t="str">
        <f t="shared" si="24"/>
        <v/>
      </c>
    </row>
    <row r="250" spans="2:12" x14ac:dyDescent="0.25">
      <c r="B250" s="170" t="s">
        <v>544</v>
      </c>
      <c r="C250" s="274" t="s">
        <v>451</v>
      </c>
      <c r="D250" s="275" t="e">
        <f>COUNTIF('MATRIZ DE RIESGOS'!#REF!,'Parametrizaciones Advisory'!B250)</f>
        <v>#REF!</v>
      </c>
      <c r="E250" s="276">
        <f>COUNTIFS('MATRIZ DE RIESGOS'!$AS$12:$AS$756,$E$180,'MATRIZ DE RIESGOS'!$D$12:$D$756,B250)</f>
        <v>0</v>
      </c>
      <c r="F250" s="276">
        <f>COUNTIFS('MATRIZ DE RIESGOS'!$AS$12:$AS$756,$F$180,'MATRIZ DE RIESGOS'!$D$12:$D$756,B250)</f>
        <v>0</v>
      </c>
      <c r="G250" s="276">
        <f>COUNTIFS('MATRIZ DE RIESGOS'!$AS$12:$AS$15,$G$180,'MATRIZ DE RIESGOS'!$D$12:$D$15,B250)</f>
        <v>0</v>
      </c>
      <c r="H250" s="276">
        <f t="shared" si="20"/>
        <v>0</v>
      </c>
      <c r="I250" s="277" t="str">
        <f t="shared" si="21"/>
        <v/>
      </c>
      <c r="J250" s="277" t="str">
        <f t="shared" si="22"/>
        <v/>
      </c>
      <c r="K250" s="277" t="str">
        <f t="shared" si="23"/>
        <v/>
      </c>
      <c r="L250" s="275" t="str">
        <f t="shared" si="24"/>
        <v/>
      </c>
    </row>
    <row r="251" spans="2:12" x14ac:dyDescent="0.25">
      <c r="B251" s="170" t="s">
        <v>545</v>
      </c>
      <c r="C251" s="274" t="s">
        <v>452</v>
      </c>
      <c r="D251" s="275" t="e">
        <f>COUNTIF('MATRIZ DE RIESGOS'!#REF!,'Parametrizaciones Advisory'!B251)</f>
        <v>#REF!</v>
      </c>
      <c r="E251" s="276">
        <f>COUNTIFS('MATRIZ DE RIESGOS'!$AS$12:$AS$756,$E$180,'MATRIZ DE RIESGOS'!$D$12:$D$756,B251)</f>
        <v>0</v>
      </c>
      <c r="F251" s="276">
        <f>COUNTIFS('MATRIZ DE RIESGOS'!$AS$12:$AS$756,$F$180,'MATRIZ DE RIESGOS'!$D$12:$D$756,B251)</f>
        <v>0</v>
      </c>
      <c r="G251" s="276">
        <f>COUNTIFS('MATRIZ DE RIESGOS'!$AS$12:$AS$15,$G$180,'MATRIZ DE RIESGOS'!$D$12:$D$15,B251)</f>
        <v>0</v>
      </c>
      <c r="H251" s="276">
        <f t="shared" si="20"/>
        <v>0</v>
      </c>
      <c r="I251" s="277" t="str">
        <f t="shared" si="21"/>
        <v/>
      </c>
      <c r="J251" s="277" t="str">
        <f t="shared" si="22"/>
        <v/>
      </c>
      <c r="K251" s="277" t="str">
        <f t="shared" si="23"/>
        <v/>
      </c>
      <c r="L251" s="275" t="str">
        <f t="shared" si="24"/>
        <v/>
      </c>
    </row>
    <row r="252" spans="2:12" x14ac:dyDescent="0.25">
      <c r="B252" s="170" t="s">
        <v>546</v>
      </c>
      <c r="C252" s="274" t="s">
        <v>396</v>
      </c>
      <c r="D252" s="275" t="e">
        <f>COUNTIF('MATRIZ DE RIESGOS'!#REF!,'Parametrizaciones Advisory'!B252)</f>
        <v>#REF!</v>
      </c>
      <c r="E252" s="276">
        <f>COUNTIFS('MATRIZ DE RIESGOS'!$AS$12:$AS$756,$E$180,'MATRIZ DE RIESGOS'!$D$12:$D$756,B252)</f>
        <v>0</v>
      </c>
      <c r="F252" s="276">
        <f>COUNTIFS('MATRIZ DE RIESGOS'!$AS$12:$AS$756,$F$180,'MATRIZ DE RIESGOS'!$D$12:$D$756,B252)</f>
        <v>0</v>
      </c>
      <c r="G252" s="276">
        <f>COUNTIFS('MATRIZ DE RIESGOS'!$AS$12:$AS$15,$G$180,'MATRIZ DE RIESGOS'!$D$12:$D$15,B252)</f>
        <v>0</v>
      </c>
      <c r="H252" s="276">
        <f t="shared" si="20"/>
        <v>0</v>
      </c>
      <c r="I252" s="277" t="str">
        <f t="shared" si="21"/>
        <v/>
      </c>
      <c r="J252" s="277" t="str">
        <f t="shared" si="22"/>
        <v/>
      </c>
      <c r="K252" s="277" t="str">
        <f t="shared" si="23"/>
        <v/>
      </c>
      <c r="L252" s="275" t="str">
        <f t="shared" si="24"/>
        <v/>
      </c>
    </row>
    <row r="253" spans="2:12" x14ac:dyDescent="0.25">
      <c r="B253" s="170" t="s">
        <v>547</v>
      </c>
      <c r="C253" s="274" t="s">
        <v>397</v>
      </c>
      <c r="D253" s="275" t="e">
        <f>COUNTIF('MATRIZ DE RIESGOS'!#REF!,'Parametrizaciones Advisory'!B253)</f>
        <v>#REF!</v>
      </c>
      <c r="E253" s="276">
        <f>COUNTIFS('MATRIZ DE RIESGOS'!$AS$12:$AS$756,$E$180,'MATRIZ DE RIESGOS'!$D$12:$D$756,B253)</f>
        <v>0</v>
      </c>
      <c r="F253" s="276">
        <f>COUNTIFS('MATRIZ DE RIESGOS'!$AS$12:$AS$756,$F$180,'MATRIZ DE RIESGOS'!$D$12:$D$756,B253)</f>
        <v>0</v>
      </c>
      <c r="G253" s="276">
        <f>COUNTIFS('MATRIZ DE RIESGOS'!$AS$12:$AS$15,$G$180,'MATRIZ DE RIESGOS'!$D$12:$D$15,B253)</f>
        <v>0</v>
      </c>
      <c r="H253" s="276">
        <f t="shared" si="20"/>
        <v>0</v>
      </c>
      <c r="I253" s="277" t="str">
        <f t="shared" si="21"/>
        <v/>
      </c>
      <c r="J253" s="277" t="str">
        <f t="shared" si="22"/>
        <v/>
      </c>
      <c r="K253" s="277" t="str">
        <f t="shared" si="23"/>
        <v/>
      </c>
      <c r="L253" s="275" t="str">
        <f t="shared" si="24"/>
        <v/>
      </c>
    </row>
    <row r="254" spans="2:12" x14ac:dyDescent="0.25">
      <c r="C254" s="274" t="s">
        <v>398</v>
      </c>
      <c r="D254" s="275" t="e">
        <f>COUNTIF('MATRIZ DE RIESGOS'!#REF!,'Parametrizaciones Advisory'!B254)</f>
        <v>#REF!</v>
      </c>
      <c r="E254" s="276">
        <f>COUNTIFS('MATRIZ DE RIESGOS'!$AS$12:$AS$756,$E$180,'MATRIZ DE RIESGOS'!$D$12:$D$756,B254)</f>
        <v>0</v>
      </c>
      <c r="F254" s="276">
        <f>COUNTIFS('MATRIZ DE RIESGOS'!$AS$12:$AS$756,$F$180,'MATRIZ DE RIESGOS'!$D$12:$D$756,B254)</f>
        <v>0</v>
      </c>
      <c r="G254" s="276">
        <f>COUNTIFS('MATRIZ DE RIESGOS'!$AS$12:$AS$15,$G$180,'MATRIZ DE RIESGOS'!$D$12:$D$15,B254)</f>
        <v>0</v>
      </c>
      <c r="H254" s="276">
        <f t="shared" si="20"/>
        <v>0</v>
      </c>
      <c r="I254" s="277" t="str">
        <f t="shared" si="21"/>
        <v/>
      </c>
      <c r="J254" s="277" t="str">
        <f t="shared" si="22"/>
        <v/>
      </c>
      <c r="K254" s="277" t="str">
        <f t="shared" si="23"/>
        <v/>
      </c>
      <c r="L254" s="275" t="str">
        <f t="shared" si="24"/>
        <v/>
      </c>
    </row>
    <row r="255" spans="2:12" x14ac:dyDescent="0.25">
      <c r="C255" s="274" t="s">
        <v>399</v>
      </c>
      <c r="D255" s="275" t="e">
        <f>COUNTIF('MATRIZ DE RIESGOS'!#REF!,'Parametrizaciones Advisory'!B255)</f>
        <v>#REF!</v>
      </c>
      <c r="E255" s="276">
        <f>COUNTIFS('MATRIZ DE RIESGOS'!$AS$12:$AS$15,$E$180,'MATRIZ DE RIESGOS'!$D$12:$D$15,B255)</f>
        <v>0</v>
      </c>
      <c r="F255" s="276">
        <f>COUNTIFS('MATRIZ DE RIESGOS'!$AS$12:$AS$756,$F$180,'MATRIZ DE RIESGOS'!$D$12:$D$756,B255)</f>
        <v>0</v>
      </c>
      <c r="G255" s="276">
        <f>COUNTIFS('MATRIZ DE RIESGOS'!$AS$12:$AS$15,$G$180,'MATRIZ DE RIESGOS'!$D$12:$D$15,B255)</f>
        <v>0</v>
      </c>
      <c r="H255" s="276">
        <f t="shared" si="20"/>
        <v>0</v>
      </c>
      <c r="I255" s="277" t="str">
        <f t="shared" si="21"/>
        <v/>
      </c>
      <c r="J255" s="277" t="str">
        <f t="shared" si="22"/>
        <v/>
      </c>
      <c r="K255" s="277" t="str">
        <f t="shared" si="23"/>
        <v/>
      </c>
      <c r="L255" s="275" t="str">
        <f t="shared" si="24"/>
        <v/>
      </c>
    </row>
    <row r="256" spans="2:12" x14ac:dyDescent="0.25">
      <c r="C256" s="274" t="s">
        <v>400</v>
      </c>
      <c r="D256" s="275" t="e">
        <f>COUNTIF('MATRIZ DE RIESGOS'!#REF!,'Parametrizaciones Advisory'!B256)</f>
        <v>#REF!</v>
      </c>
      <c r="E256" s="276">
        <f>COUNTIFS('MATRIZ DE RIESGOS'!$AS$12:$AS$15,$E$180,'MATRIZ DE RIESGOS'!$D$12:$D$15,B256)</f>
        <v>0</v>
      </c>
      <c r="F256" s="276">
        <f>COUNTIFS('MATRIZ DE RIESGOS'!$AS$12:$AS$756,$F$180,'MATRIZ DE RIESGOS'!$D$12:$D$756,B256)</f>
        <v>0</v>
      </c>
      <c r="G256" s="276">
        <f>COUNTIFS('MATRIZ DE RIESGOS'!$AS$12:$AS$15,$G$180,'MATRIZ DE RIESGOS'!$D$12:$D$15,B256)</f>
        <v>0</v>
      </c>
      <c r="H256" s="276">
        <f t="shared" si="20"/>
        <v>0</v>
      </c>
      <c r="I256" s="277" t="str">
        <f t="shared" si="21"/>
        <v/>
      </c>
      <c r="J256" s="277" t="str">
        <f t="shared" si="22"/>
        <v/>
      </c>
      <c r="K256" s="277" t="str">
        <f t="shared" si="23"/>
        <v/>
      </c>
      <c r="L256" s="275" t="str">
        <f t="shared" si="24"/>
        <v/>
      </c>
    </row>
    <row r="257" spans="2:12" x14ac:dyDescent="0.25">
      <c r="C257" s="274" t="s">
        <v>401</v>
      </c>
      <c r="D257" s="275" t="e">
        <f>COUNTIF('MATRIZ DE RIESGOS'!#REF!,'Parametrizaciones Advisory'!B257)</f>
        <v>#REF!</v>
      </c>
      <c r="E257" s="276">
        <f>COUNTIFS('MATRIZ DE RIESGOS'!$AS$12:$AS$15,$E$180,'MATRIZ DE RIESGOS'!$D$12:$D$15,B257)</f>
        <v>0</v>
      </c>
      <c r="F257" s="276">
        <f>COUNTIFS('MATRIZ DE RIESGOS'!$AS$12:$AS$756,$F$180,'MATRIZ DE RIESGOS'!$D$12:$D$756,B257)</f>
        <v>0</v>
      </c>
      <c r="G257" s="276">
        <f>COUNTIFS('MATRIZ DE RIESGOS'!$AS$12:$AS$15,$G$180,'MATRIZ DE RIESGOS'!$D$12:$D$15,B257)</f>
        <v>0</v>
      </c>
      <c r="H257" s="276">
        <f t="shared" si="20"/>
        <v>0</v>
      </c>
      <c r="I257" s="277" t="str">
        <f t="shared" si="21"/>
        <v/>
      </c>
      <c r="J257" s="277" t="str">
        <f t="shared" si="22"/>
        <v/>
      </c>
      <c r="K257" s="277" t="str">
        <f t="shared" si="23"/>
        <v/>
      </c>
      <c r="L257" s="275" t="str">
        <f t="shared" si="24"/>
        <v/>
      </c>
    </row>
    <row r="258" spans="2:12" x14ac:dyDescent="0.25">
      <c r="C258" s="274" t="s">
        <v>402</v>
      </c>
      <c r="D258" s="275" t="e">
        <f>COUNTIF('MATRIZ DE RIESGOS'!#REF!,'Parametrizaciones Advisory'!B258)</f>
        <v>#REF!</v>
      </c>
      <c r="E258" s="276">
        <f>COUNTIFS('MATRIZ DE RIESGOS'!$AS$12:$AS$15,$E$180,'MATRIZ DE RIESGOS'!$D$12:$D$15,B258)</f>
        <v>0</v>
      </c>
      <c r="F258" s="276">
        <f>COUNTIFS('MATRIZ DE RIESGOS'!$AS$12:$AS$756,$F$180,'MATRIZ DE RIESGOS'!$D$12:$D$756,B258)</f>
        <v>0</v>
      </c>
      <c r="G258" s="276">
        <f>COUNTIFS('MATRIZ DE RIESGOS'!$AS$12:$AS$15,$G$180,'MATRIZ DE RIESGOS'!$D$12:$D$15,B258)</f>
        <v>0</v>
      </c>
      <c r="H258" s="276">
        <f t="shared" si="20"/>
        <v>0</v>
      </c>
      <c r="I258" s="277" t="str">
        <f t="shared" si="21"/>
        <v/>
      </c>
      <c r="J258" s="277" t="str">
        <f t="shared" si="22"/>
        <v/>
      </c>
      <c r="K258" s="277" t="str">
        <f t="shared" si="23"/>
        <v/>
      </c>
      <c r="L258" s="275" t="str">
        <f t="shared" si="24"/>
        <v/>
      </c>
    </row>
    <row r="259" spans="2:12" x14ac:dyDescent="0.25">
      <c r="C259" s="274" t="s">
        <v>403</v>
      </c>
      <c r="D259" s="275" t="e">
        <f>COUNTIF('MATRIZ DE RIESGOS'!#REF!,'Parametrizaciones Advisory'!B259)</f>
        <v>#REF!</v>
      </c>
      <c r="E259" s="276">
        <f>COUNTIFS('MATRIZ DE RIESGOS'!$AS$12:$AS$15,$E$180,'MATRIZ DE RIESGOS'!$D$12:$D$15,B259)</f>
        <v>0</v>
      </c>
      <c r="F259" s="276">
        <f>COUNTIFS('MATRIZ DE RIESGOS'!$AS$12:$AS$756,$F$180,'MATRIZ DE RIESGOS'!$D$12:$D$756,B259)</f>
        <v>0</v>
      </c>
      <c r="G259" s="276">
        <f>COUNTIFS('MATRIZ DE RIESGOS'!$AS$12:$AS$15,$G$180,'MATRIZ DE RIESGOS'!$D$12:$D$15,B259)</f>
        <v>0</v>
      </c>
      <c r="H259" s="276">
        <f t="shared" si="20"/>
        <v>0</v>
      </c>
      <c r="I259" s="277" t="str">
        <f t="shared" si="21"/>
        <v/>
      </c>
      <c r="J259" s="277" t="str">
        <f t="shared" si="22"/>
        <v/>
      </c>
      <c r="K259" s="277" t="str">
        <f t="shared" si="23"/>
        <v/>
      </c>
      <c r="L259" s="275" t="str">
        <f t="shared" si="24"/>
        <v/>
      </c>
    </row>
    <row r="260" spans="2:12" x14ac:dyDescent="0.25">
      <c r="C260" s="274" t="s">
        <v>404</v>
      </c>
      <c r="D260" s="275" t="e">
        <f>COUNTIF('MATRIZ DE RIESGOS'!#REF!,'Parametrizaciones Advisory'!B260)</f>
        <v>#REF!</v>
      </c>
      <c r="E260" s="276">
        <f>COUNTIFS('MATRIZ DE RIESGOS'!$AS$12:$AS$15,$E$180,'MATRIZ DE RIESGOS'!$D$12:$D$15,B260)</f>
        <v>0</v>
      </c>
      <c r="F260" s="276">
        <f>COUNTIFS('MATRIZ DE RIESGOS'!$AS$12:$AS$756,$F$180,'MATRIZ DE RIESGOS'!$D$12:$D$756,B260)</f>
        <v>0</v>
      </c>
      <c r="G260" s="276">
        <f>COUNTIFS('MATRIZ DE RIESGOS'!$AS$12:$AS$15,$G$180,'MATRIZ DE RIESGOS'!$D$12:$D$15,B260)</f>
        <v>0</v>
      </c>
      <c r="H260" s="276">
        <f t="shared" si="20"/>
        <v>0</v>
      </c>
      <c r="I260" s="277" t="str">
        <f t="shared" si="21"/>
        <v/>
      </c>
      <c r="J260" s="277" t="str">
        <f t="shared" si="22"/>
        <v/>
      </c>
      <c r="K260" s="277" t="str">
        <f t="shared" si="23"/>
        <v/>
      </c>
      <c r="L260" s="275" t="str">
        <f t="shared" si="24"/>
        <v/>
      </c>
    </row>
    <row r="266" spans="2:12" ht="16.5" thickBot="1" x14ac:dyDescent="0.3"/>
    <row r="267" spans="2:12" x14ac:dyDescent="0.25">
      <c r="B267" s="547" t="s">
        <v>219</v>
      </c>
      <c r="C267" s="276">
        <v>5</v>
      </c>
      <c r="D267" s="278" t="str">
        <f>+C37</f>
        <v>Critico</v>
      </c>
      <c r="E267" s="275">
        <v>5</v>
      </c>
    </row>
    <row r="268" spans="2:12" x14ac:dyDescent="0.25">
      <c r="B268" s="548"/>
      <c r="C268" s="276">
        <v>4</v>
      </c>
      <c r="D268" s="278" t="str">
        <f>+C38</f>
        <v xml:space="preserve">Mayor </v>
      </c>
      <c r="E268" s="275">
        <v>4</v>
      </c>
    </row>
    <row r="269" spans="2:12" x14ac:dyDescent="0.25">
      <c r="B269" s="548"/>
      <c r="C269" s="276">
        <v>3</v>
      </c>
      <c r="D269" s="278" t="str">
        <f>+C39</f>
        <v>Importante</v>
      </c>
      <c r="E269" s="275">
        <v>3</v>
      </c>
    </row>
    <row r="270" spans="2:12" x14ac:dyDescent="0.25">
      <c r="B270" s="548"/>
      <c r="C270" s="276">
        <v>2</v>
      </c>
      <c r="D270" s="278" t="str">
        <f>+C40</f>
        <v xml:space="preserve">Menor </v>
      </c>
      <c r="E270" s="275">
        <v>2</v>
      </c>
    </row>
    <row r="271" spans="2:12" x14ac:dyDescent="0.25">
      <c r="B271" s="548"/>
      <c r="C271" s="276">
        <v>1</v>
      </c>
      <c r="D271" s="278" t="str">
        <f>+C41</f>
        <v>Inferior</v>
      </c>
      <c r="E271" s="275">
        <v>1</v>
      </c>
    </row>
    <row r="272" spans="2:12" ht="16.5" thickBot="1" x14ac:dyDescent="0.3">
      <c r="B272" s="549"/>
      <c r="C272" s="276">
        <v>0</v>
      </c>
      <c r="D272" s="278"/>
      <c r="E272" s="275">
        <v>0</v>
      </c>
    </row>
    <row r="273" spans="2:11" ht="16.5" thickBot="1" x14ac:dyDescent="0.3"/>
    <row r="274" spans="2:11" x14ac:dyDescent="0.25">
      <c r="B274" s="547" t="s">
        <v>220</v>
      </c>
      <c r="C274" s="275">
        <v>5</v>
      </c>
      <c r="D274" s="278" t="str">
        <f t="shared" ref="D274:D279" si="25">+C30</f>
        <v>Casi cierto</v>
      </c>
      <c r="E274" s="275">
        <v>5</v>
      </c>
    </row>
    <row r="275" spans="2:11" x14ac:dyDescent="0.25">
      <c r="B275" s="548"/>
      <c r="C275" s="275">
        <v>4</v>
      </c>
      <c r="D275" s="278" t="str">
        <f t="shared" si="25"/>
        <v>Probable</v>
      </c>
      <c r="E275" s="275">
        <v>4</v>
      </c>
    </row>
    <row r="276" spans="2:11" x14ac:dyDescent="0.25">
      <c r="B276" s="548"/>
      <c r="C276" s="275">
        <v>3</v>
      </c>
      <c r="D276" s="278" t="str">
        <f t="shared" si="25"/>
        <v>Posible</v>
      </c>
      <c r="E276" s="275">
        <v>3</v>
      </c>
    </row>
    <row r="277" spans="2:11" x14ac:dyDescent="0.25">
      <c r="B277" s="548"/>
      <c r="C277" s="275">
        <v>2</v>
      </c>
      <c r="D277" s="278" t="str">
        <f t="shared" si="25"/>
        <v>Raro</v>
      </c>
      <c r="E277" s="275">
        <v>2</v>
      </c>
    </row>
    <row r="278" spans="2:11" x14ac:dyDescent="0.25">
      <c r="B278" s="548"/>
      <c r="C278" s="275">
        <v>1</v>
      </c>
      <c r="D278" s="278" t="str">
        <f t="shared" si="25"/>
        <v>Improbable</v>
      </c>
      <c r="E278" s="275">
        <v>1</v>
      </c>
    </row>
    <row r="279" spans="2:11" ht="16.5" thickBot="1" x14ac:dyDescent="0.3">
      <c r="B279" s="549"/>
      <c r="C279" s="275">
        <v>0</v>
      </c>
      <c r="D279" s="278" t="str">
        <f t="shared" si="25"/>
        <v>Improbable</v>
      </c>
      <c r="E279" s="275">
        <v>0</v>
      </c>
    </row>
    <row r="281" spans="2:11" x14ac:dyDescent="0.25">
      <c r="B281" s="173" t="s">
        <v>137</v>
      </c>
      <c r="C281" s="170" t="s">
        <v>138</v>
      </c>
      <c r="D281" s="170" t="s">
        <v>139</v>
      </c>
      <c r="E281" s="275" t="s">
        <v>97</v>
      </c>
      <c r="F281" s="170" t="s">
        <v>140</v>
      </c>
      <c r="G281" s="170" t="s">
        <v>123</v>
      </c>
      <c r="H281" s="170" t="s">
        <v>140</v>
      </c>
      <c r="I281" s="170" t="s">
        <v>123</v>
      </c>
      <c r="J281" s="174"/>
      <c r="K281" s="174"/>
    </row>
    <row r="282" spans="2:11" x14ac:dyDescent="0.25">
      <c r="B282" s="274" t="s">
        <v>11</v>
      </c>
      <c r="C282" s="274" t="s">
        <v>53</v>
      </c>
      <c r="D282" s="274" t="s">
        <v>53</v>
      </c>
      <c r="E282" s="279" t="str">
        <f t="shared" ref="E282:E297" si="26">CONCATENATE(B282,C282,D282)</f>
        <v>DébilSiSi</v>
      </c>
      <c r="F282" s="280">
        <v>0</v>
      </c>
      <c r="G282" s="280">
        <v>0</v>
      </c>
      <c r="H282" s="274">
        <v>0</v>
      </c>
      <c r="I282" s="274">
        <v>0</v>
      </c>
      <c r="J282" s="281"/>
      <c r="K282" s="281"/>
    </row>
    <row r="283" spans="2:11" x14ac:dyDescent="0.25">
      <c r="B283" s="274" t="s">
        <v>11</v>
      </c>
      <c r="C283" s="274" t="s">
        <v>53</v>
      </c>
      <c r="D283" s="274" t="s">
        <v>1</v>
      </c>
      <c r="E283" s="279" t="str">
        <f t="shared" si="26"/>
        <v>DébilSiNo</v>
      </c>
      <c r="F283" s="280">
        <v>0</v>
      </c>
      <c r="G283" s="280">
        <v>0</v>
      </c>
      <c r="H283" s="274">
        <v>0</v>
      </c>
      <c r="I283" s="274">
        <v>0</v>
      </c>
      <c r="J283" s="281"/>
      <c r="K283" s="281"/>
    </row>
    <row r="284" spans="2:11" x14ac:dyDescent="0.25">
      <c r="B284" s="274" t="s">
        <v>11</v>
      </c>
      <c r="C284" s="274" t="s">
        <v>1</v>
      </c>
      <c r="D284" s="274" t="s">
        <v>1</v>
      </c>
      <c r="E284" s="279" t="str">
        <f t="shared" si="26"/>
        <v>DébilNoNo</v>
      </c>
      <c r="F284" s="280">
        <v>0</v>
      </c>
      <c r="G284" s="280">
        <v>0</v>
      </c>
      <c r="H284" s="274">
        <v>0</v>
      </c>
      <c r="I284" s="274">
        <v>0</v>
      </c>
      <c r="J284" s="281"/>
      <c r="K284" s="281"/>
    </row>
    <row r="285" spans="2:11" x14ac:dyDescent="0.25">
      <c r="B285" s="274" t="s">
        <v>11</v>
      </c>
      <c r="C285" s="274" t="s">
        <v>1</v>
      </c>
      <c r="D285" s="274" t="s">
        <v>53</v>
      </c>
      <c r="E285" s="279" t="str">
        <f t="shared" si="26"/>
        <v>DébilNoSi</v>
      </c>
      <c r="F285" s="280">
        <v>0</v>
      </c>
      <c r="G285" s="280">
        <v>0</v>
      </c>
      <c r="H285" s="274">
        <v>0</v>
      </c>
      <c r="I285" s="274">
        <v>0</v>
      </c>
      <c r="J285" s="281"/>
      <c r="K285" s="281"/>
    </row>
    <row r="286" spans="2:11" x14ac:dyDescent="0.25">
      <c r="B286" s="274" t="s">
        <v>13</v>
      </c>
      <c r="C286" s="274" t="s">
        <v>53</v>
      </c>
      <c r="D286" s="274" t="s">
        <v>53</v>
      </c>
      <c r="E286" s="279" t="str">
        <f t="shared" si="26"/>
        <v>FuerteSiSi</v>
      </c>
      <c r="F286" s="280">
        <v>0.75</v>
      </c>
      <c r="G286" s="280">
        <v>0.75</v>
      </c>
      <c r="H286" s="274">
        <v>-2</v>
      </c>
      <c r="I286" s="274">
        <v>-2</v>
      </c>
      <c r="J286" s="281"/>
      <c r="K286" s="281"/>
    </row>
    <row r="287" spans="2:11" x14ac:dyDescent="0.25">
      <c r="B287" s="274" t="s">
        <v>13</v>
      </c>
      <c r="C287" s="274" t="s">
        <v>53</v>
      </c>
      <c r="D287" s="274" t="s">
        <v>1</v>
      </c>
      <c r="E287" s="279" t="str">
        <f t="shared" si="26"/>
        <v>FuerteSiNo</v>
      </c>
      <c r="F287" s="280">
        <v>0.75</v>
      </c>
      <c r="G287" s="280">
        <v>0</v>
      </c>
      <c r="H287" s="274">
        <v>-2</v>
      </c>
      <c r="I287" s="274">
        <v>0</v>
      </c>
      <c r="J287" s="281"/>
      <c r="K287" s="281"/>
    </row>
    <row r="288" spans="2:11" x14ac:dyDescent="0.25">
      <c r="B288" s="274" t="s">
        <v>13</v>
      </c>
      <c r="C288" s="274" t="s">
        <v>1</v>
      </c>
      <c r="D288" s="274" t="s">
        <v>53</v>
      </c>
      <c r="E288" s="279" t="str">
        <f t="shared" si="26"/>
        <v>FuerteNoSi</v>
      </c>
      <c r="F288" s="280">
        <v>0</v>
      </c>
      <c r="G288" s="280">
        <v>0.75</v>
      </c>
      <c r="H288" s="274">
        <v>0</v>
      </c>
      <c r="I288" s="274">
        <v>-2</v>
      </c>
      <c r="J288" s="281"/>
      <c r="K288" s="281"/>
    </row>
    <row r="289" spans="2:11" x14ac:dyDescent="0.25">
      <c r="B289" s="274" t="s">
        <v>13</v>
      </c>
      <c r="C289" s="274" t="s">
        <v>1</v>
      </c>
      <c r="D289" s="274" t="s">
        <v>1</v>
      </c>
      <c r="E289" s="279" t="str">
        <f t="shared" si="26"/>
        <v>FuerteNoNo</v>
      </c>
      <c r="F289" s="280">
        <v>0</v>
      </c>
      <c r="G289" s="280">
        <v>0</v>
      </c>
      <c r="H289" s="274">
        <v>0</v>
      </c>
      <c r="I289" s="274">
        <v>0</v>
      </c>
      <c r="J289" s="281"/>
      <c r="K289" s="281"/>
    </row>
    <row r="290" spans="2:11" x14ac:dyDescent="0.25">
      <c r="B290" s="274" t="s">
        <v>12</v>
      </c>
      <c r="C290" s="274" t="s">
        <v>53</v>
      </c>
      <c r="D290" s="274" t="s">
        <v>53</v>
      </c>
      <c r="E290" s="279" t="str">
        <f t="shared" si="26"/>
        <v>ModeradoSiSi</v>
      </c>
      <c r="F290" s="280">
        <v>0.5</v>
      </c>
      <c r="G290" s="280">
        <v>0.5</v>
      </c>
      <c r="H290" s="274">
        <v>-1</v>
      </c>
      <c r="I290" s="274">
        <v>-1</v>
      </c>
      <c r="J290" s="281"/>
      <c r="K290" s="281"/>
    </row>
    <row r="291" spans="2:11" x14ac:dyDescent="0.25">
      <c r="B291" s="274" t="s">
        <v>12</v>
      </c>
      <c r="C291" s="274" t="s">
        <v>53</v>
      </c>
      <c r="D291" s="274" t="s">
        <v>1</v>
      </c>
      <c r="E291" s="279" t="str">
        <f t="shared" si="26"/>
        <v>ModeradoSiNo</v>
      </c>
      <c r="F291" s="280">
        <v>0.5</v>
      </c>
      <c r="G291" s="280">
        <v>0</v>
      </c>
      <c r="H291" s="274">
        <v>-1</v>
      </c>
      <c r="I291" s="274">
        <v>0</v>
      </c>
      <c r="J291" s="281"/>
      <c r="K291" s="281"/>
    </row>
    <row r="292" spans="2:11" x14ac:dyDescent="0.25">
      <c r="B292" s="274" t="s">
        <v>12</v>
      </c>
      <c r="C292" s="274" t="s">
        <v>1</v>
      </c>
      <c r="D292" s="274" t="s">
        <v>53</v>
      </c>
      <c r="E292" s="279" t="str">
        <f t="shared" si="26"/>
        <v>ModeradoNoSi</v>
      </c>
      <c r="F292" s="280">
        <v>0</v>
      </c>
      <c r="G292" s="280">
        <v>0.5</v>
      </c>
      <c r="H292" s="274">
        <v>0</v>
      </c>
      <c r="I292" s="274">
        <v>-1</v>
      </c>
      <c r="J292" s="281"/>
      <c r="K292" s="281"/>
    </row>
    <row r="293" spans="2:11" x14ac:dyDescent="0.25">
      <c r="B293" s="274" t="s">
        <v>12</v>
      </c>
      <c r="C293" s="274" t="s">
        <v>1</v>
      </c>
      <c r="D293" s="274" t="s">
        <v>1</v>
      </c>
      <c r="E293" s="279" t="str">
        <f t="shared" si="26"/>
        <v>ModeradoNoNo</v>
      </c>
      <c r="F293" s="280">
        <v>0</v>
      </c>
      <c r="G293" s="280">
        <v>0</v>
      </c>
      <c r="H293" s="274">
        <v>0</v>
      </c>
      <c r="I293" s="274">
        <v>0</v>
      </c>
      <c r="J293" s="281"/>
      <c r="K293" s="281"/>
    </row>
    <row r="294" spans="2:11" x14ac:dyDescent="0.25">
      <c r="B294" s="274" t="s">
        <v>144</v>
      </c>
      <c r="C294" s="274" t="s">
        <v>53</v>
      </c>
      <c r="D294" s="274" t="s">
        <v>53</v>
      </c>
      <c r="E294" s="279" t="str">
        <f t="shared" si="26"/>
        <v>No Hay ControlSiSi</v>
      </c>
      <c r="F294" s="280">
        <v>0</v>
      </c>
      <c r="G294" s="280">
        <v>0</v>
      </c>
      <c r="H294" s="274">
        <v>0</v>
      </c>
      <c r="I294" s="274">
        <v>0</v>
      </c>
      <c r="J294" s="281"/>
      <c r="K294" s="281"/>
    </row>
    <row r="295" spans="2:11" x14ac:dyDescent="0.25">
      <c r="B295" s="274" t="s">
        <v>144</v>
      </c>
      <c r="C295" s="274" t="s">
        <v>53</v>
      </c>
      <c r="D295" s="274" t="s">
        <v>1</v>
      </c>
      <c r="E295" s="279" t="str">
        <f t="shared" si="26"/>
        <v>No Hay ControlSiNo</v>
      </c>
      <c r="F295" s="280">
        <v>0</v>
      </c>
      <c r="G295" s="280">
        <v>0</v>
      </c>
      <c r="H295" s="274">
        <v>0</v>
      </c>
      <c r="I295" s="274">
        <v>0</v>
      </c>
      <c r="J295" s="281"/>
      <c r="K295" s="281"/>
    </row>
    <row r="296" spans="2:11" x14ac:dyDescent="0.25">
      <c r="B296" s="274" t="s">
        <v>144</v>
      </c>
      <c r="C296" s="274" t="s">
        <v>1</v>
      </c>
      <c r="D296" s="274" t="s">
        <v>53</v>
      </c>
      <c r="E296" s="279" t="str">
        <f t="shared" si="26"/>
        <v>No Hay ControlNoSi</v>
      </c>
      <c r="F296" s="280">
        <v>0</v>
      </c>
      <c r="G296" s="280">
        <v>0</v>
      </c>
      <c r="H296" s="274">
        <v>0</v>
      </c>
      <c r="I296" s="274">
        <v>0</v>
      </c>
      <c r="J296" s="281"/>
      <c r="K296" s="281"/>
    </row>
    <row r="297" spans="2:11" x14ac:dyDescent="0.25">
      <c r="B297" s="274" t="s">
        <v>144</v>
      </c>
      <c r="C297" s="274" t="s">
        <v>1</v>
      </c>
      <c r="D297" s="274" t="s">
        <v>1</v>
      </c>
      <c r="E297" s="279" t="str">
        <f t="shared" si="26"/>
        <v>No Hay ControlNoNo</v>
      </c>
      <c r="F297" s="280">
        <v>0</v>
      </c>
      <c r="G297" s="280">
        <v>0</v>
      </c>
      <c r="H297" s="274">
        <v>0</v>
      </c>
      <c r="I297" s="274">
        <v>0</v>
      </c>
      <c r="J297" s="281"/>
      <c r="K297" s="281"/>
    </row>
    <row r="299" spans="2:11" ht="16.5" thickBot="1" x14ac:dyDescent="0.3"/>
    <row r="300" spans="2:11" x14ac:dyDescent="0.25">
      <c r="B300" s="550" t="s">
        <v>182</v>
      </c>
      <c r="C300" s="247" t="s">
        <v>50</v>
      </c>
    </row>
    <row r="301" spans="2:11" x14ac:dyDescent="0.25">
      <c r="B301" s="551"/>
      <c r="C301" s="249" t="s">
        <v>183</v>
      </c>
    </row>
    <row r="302" spans="2:11" x14ac:dyDescent="0.25">
      <c r="B302" s="551"/>
      <c r="C302" s="249" t="s">
        <v>184</v>
      </c>
    </row>
    <row r="303" spans="2:11" x14ac:dyDescent="0.25">
      <c r="B303" s="551"/>
      <c r="C303" s="249" t="s">
        <v>185</v>
      </c>
    </row>
    <row r="304" spans="2:11" x14ac:dyDescent="0.25">
      <c r="B304" s="551"/>
      <c r="C304" s="249"/>
    </row>
    <row r="305" spans="2:7" x14ac:dyDescent="0.25">
      <c r="B305" s="551"/>
      <c r="C305" s="249"/>
    </row>
    <row r="306" spans="2:7" x14ac:dyDescent="0.25">
      <c r="B306" s="551"/>
      <c r="C306" s="258"/>
    </row>
    <row r="307" spans="2:7" ht="16.5" thickBot="1" x14ac:dyDescent="0.3">
      <c r="B307" s="552"/>
      <c r="C307" s="251"/>
    </row>
    <row r="308" spans="2:7" ht="16.5" thickBot="1" x14ac:dyDescent="0.3"/>
    <row r="309" spans="2:7" x14ac:dyDescent="0.25">
      <c r="B309" s="547" t="s">
        <v>158</v>
      </c>
      <c r="C309" s="42" t="s">
        <v>159</v>
      </c>
      <c r="D309" s="42" t="s">
        <v>61</v>
      </c>
    </row>
    <row r="310" spans="2:7" x14ac:dyDescent="0.25">
      <c r="B310" s="548"/>
      <c r="C310" s="268">
        <v>0</v>
      </c>
      <c r="D310" s="275" t="s">
        <v>16</v>
      </c>
    </row>
    <row r="311" spans="2:7" x14ac:dyDescent="0.25">
      <c r="B311" s="548"/>
      <c r="C311" s="268">
        <v>7</v>
      </c>
      <c r="D311" s="275" t="s">
        <v>12</v>
      </c>
    </row>
    <row r="312" spans="2:7" x14ac:dyDescent="0.25">
      <c r="B312" s="548"/>
      <c r="C312" s="268">
        <v>13</v>
      </c>
      <c r="D312" s="275" t="s">
        <v>15</v>
      </c>
    </row>
    <row r="313" spans="2:7" ht="16.5" thickBot="1" x14ac:dyDescent="0.3">
      <c r="B313" s="549"/>
      <c r="C313" s="268">
        <v>33</v>
      </c>
      <c r="D313" s="275" t="s">
        <v>14</v>
      </c>
    </row>
    <row r="316" spans="2:7" ht="16.5" thickBot="1" x14ac:dyDescent="0.3">
      <c r="B316" s="23" t="s">
        <v>166</v>
      </c>
    </row>
    <row r="317" spans="2:7" ht="45" x14ac:dyDescent="0.25">
      <c r="B317" s="175" t="s">
        <v>167</v>
      </c>
      <c r="C317" s="176" t="s">
        <v>222</v>
      </c>
      <c r="D317" s="175" t="s">
        <v>223</v>
      </c>
      <c r="E317" s="175" t="s">
        <v>170</v>
      </c>
      <c r="F317" s="175" t="s">
        <v>168</v>
      </c>
      <c r="G317" s="177" t="s">
        <v>169</v>
      </c>
    </row>
    <row r="318" spans="2:7" x14ac:dyDescent="0.25">
      <c r="B318" s="220" t="s">
        <v>13</v>
      </c>
      <c r="C318" s="220" t="s">
        <v>13</v>
      </c>
      <c r="D318" s="220" t="s">
        <v>13</v>
      </c>
      <c r="E318" s="220" t="str">
        <f>CONCATENATE(B318,C318,D318)</f>
        <v>FuerteFuerteFuerte</v>
      </c>
      <c r="F318" s="220">
        <v>-2</v>
      </c>
      <c r="G318" s="220">
        <v>-2</v>
      </c>
    </row>
    <row r="319" spans="2:7" x14ac:dyDescent="0.25">
      <c r="B319" s="220" t="s">
        <v>13</v>
      </c>
      <c r="C319" s="220" t="s">
        <v>12</v>
      </c>
      <c r="D319" s="220" t="s">
        <v>13</v>
      </c>
      <c r="E319" s="220" t="str">
        <f t="shared" ref="E319:E344" si="27">CONCATENATE(B319,C319,D319)</f>
        <v>FuerteModeradoFuerte</v>
      </c>
      <c r="F319" s="220">
        <v>-1</v>
      </c>
      <c r="G319" s="220">
        <v>-2</v>
      </c>
    </row>
    <row r="320" spans="2:7" x14ac:dyDescent="0.25">
      <c r="B320" s="220" t="s">
        <v>13</v>
      </c>
      <c r="C320" s="220" t="s">
        <v>11</v>
      </c>
      <c r="D320" s="220" t="s">
        <v>13</v>
      </c>
      <c r="E320" s="220" t="str">
        <f t="shared" si="27"/>
        <v>FuerteDébilFuerte</v>
      </c>
      <c r="F320" s="220">
        <v>0</v>
      </c>
      <c r="G320" s="220">
        <v>-2</v>
      </c>
    </row>
    <row r="321" spans="2:7" x14ac:dyDescent="0.25">
      <c r="B321" s="220" t="s">
        <v>13</v>
      </c>
      <c r="C321" s="220" t="s">
        <v>13</v>
      </c>
      <c r="D321" s="220" t="s">
        <v>12</v>
      </c>
      <c r="E321" s="220" t="str">
        <f t="shared" si="27"/>
        <v>FuerteFuerteModerado</v>
      </c>
      <c r="F321" s="220">
        <v>-2</v>
      </c>
      <c r="G321" s="220">
        <v>-1</v>
      </c>
    </row>
    <row r="322" spans="2:7" x14ac:dyDescent="0.25">
      <c r="B322" s="220" t="s">
        <v>13</v>
      </c>
      <c r="C322" s="220" t="s">
        <v>12</v>
      </c>
      <c r="D322" s="220" t="s">
        <v>12</v>
      </c>
      <c r="E322" s="220" t="str">
        <f t="shared" si="27"/>
        <v>FuerteModeradoModerado</v>
      </c>
      <c r="F322" s="220">
        <v>-1</v>
      </c>
      <c r="G322" s="220">
        <v>-1</v>
      </c>
    </row>
    <row r="323" spans="2:7" x14ac:dyDescent="0.25">
      <c r="B323" s="220" t="s">
        <v>13</v>
      </c>
      <c r="C323" s="220" t="s">
        <v>11</v>
      </c>
      <c r="D323" s="220" t="s">
        <v>12</v>
      </c>
      <c r="E323" s="220" t="str">
        <f t="shared" si="27"/>
        <v>FuerteDébilModerado</v>
      </c>
      <c r="F323" s="220">
        <v>0</v>
      </c>
      <c r="G323" s="220">
        <v>-1</v>
      </c>
    </row>
    <row r="324" spans="2:7" x14ac:dyDescent="0.25">
      <c r="B324" s="220" t="s">
        <v>13</v>
      </c>
      <c r="C324" s="220" t="s">
        <v>13</v>
      </c>
      <c r="D324" s="220" t="s">
        <v>11</v>
      </c>
      <c r="E324" s="220" t="str">
        <f t="shared" si="27"/>
        <v>FuerteFuerteDébil</v>
      </c>
      <c r="F324" s="220">
        <v>-2</v>
      </c>
      <c r="G324" s="220">
        <v>0</v>
      </c>
    </row>
    <row r="325" spans="2:7" x14ac:dyDescent="0.25">
      <c r="B325" s="220" t="s">
        <v>13</v>
      </c>
      <c r="C325" s="220" t="s">
        <v>12</v>
      </c>
      <c r="D325" s="220" t="s">
        <v>11</v>
      </c>
      <c r="E325" s="220" t="str">
        <f t="shared" si="27"/>
        <v>FuerteModeradoDébil</v>
      </c>
      <c r="F325" s="220">
        <v>-1</v>
      </c>
      <c r="G325" s="220">
        <v>0</v>
      </c>
    </row>
    <row r="326" spans="2:7" x14ac:dyDescent="0.25">
      <c r="B326" s="220" t="s">
        <v>13</v>
      </c>
      <c r="C326" s="220" t="s">
        <v>11</v>
      </c>
      <c r="D326" s="220" t="s">
        <v>11</v>
      </c>
      <c r="E326" s="220" t="str">
        <f t="shared" si="27"/>
        <v>FuerteDébilDébil</v>
      </c>
      <c r="F326" s="220">
        <v>0</v>
      </c>
      <c r="G326" s="220">
        <v>0</v>
      </c>
    </row>
    <row r="327" spans="2:7" x14ac:dyDescent="0.25">
      <c r="B327" s="220" t="s">
        <v>12</v>
      </c>
      <c r="C327" s="220" t="s">
        <v>13</v>
      </c>
      <c r="D327" s="220" t="s">
        <v>13</v>
      </c>
      <c r="E327" s="220" t="str">
        <f t="shared" si="27"/>
        <v>ModeradoFuerteFuerte</v>
      </c>
      <c r="F327" s="220">
        <v>-1</v>
      </c>
      <c r="G327" s="220">
        <v>-1</v>
      </c>
    </row>
    <row r="328" spans="2:7" x14ac:dyDescent="0.25">
      <c r="B328" s="220" t="s">
        <v>12</v>
      </c>
      <c r="C328" s="220" t="s">
        <v>12</v>
      </c>
      <c r="D328" s="220" t="s">
        <v>13</v>
      </c>
      <c r="E328" s="220" t="str">
        <f t="shared" si="27"/>
        <v>ModeradoModeradoFuerte</v>
      </c>
      <c r="F328" s="220">
        <v>0</v>
      </c>
      <c r="G328" s="220">
        <v>-1</v>
      </c>
    </row>
    <row r="329" spans="2:7" x14ac:dyDescent="0.25">
      <c r="B329" s="220" t="s">
        <v>12</v>
      </c>
      <c r="C329" s="220" t="s">
        <v>11</v>
      </c>
      <c r="D329" s="220" t="s">
        <v>13</v>
      </c>
      <c r="E329" s="220" t="str">
        <f t="shared" si="27"/>
        <v>ModeradoDébilFuerte</v>
      </c>
      <c r="F329" s="220">
        <v>0</v>
      </c>
      <c r="G329" s="220">
        <v>-1</v>
      </c>
    </row>
    <row r="330" spans="2:7" x14ac:dyDescent="0.25">
      <c r="B330" s="220" t="s">
        <v>12</v>
      </c>
      <c r="C330" s="220" t="s">
        <v>13</v>
      </c>
      <c r="D330" s="220" t="s">
        <v>12</v>
      </c>
      <c r="E330" s="220" t="str">
        <f t="shared" si="27"/>
        <v>ModeradoFuerteModerado</v>
      </c>
      <c r="F330" s="220">
        <v>-1</v>
      </c>
      <c r="G330" s="220">
        <v>0</v>
      </c>
    </row>
    <row r="331" spans="2:7" x14ac:dyDescent="0.25">
      <c r="B331" s="220" t="s">
        <v>12</v>
      </c>
      <c r="C331" s="220" t="s">
        <v>12</v>
      </c>
      <c r="D331" s="220" t="s">
        <v>12</v>
      </c>
      <c r="E331" s="220" t="str">
        <f t="shared" si="27"/>
        <v>ModeradoModeradoModerado</v>
      </c>
      <c r="F331" s="220">
        <v>0</v>
      </c>
      <c r="G331" s="220">
        <v>0</v>
      </c>
    </row>
    <row r="332" spans="2:7" x14ac:dyDescent="0.25">
      <c r="B332" s="220" t="s">
        <v>12</v>
      </c>
      <c r="C332" s="220" t="s">
        <v>11</v>
      </c>
      <c r="D332" s="220" t="s">
        <v>12</v>
      </c>
      <c r="E332" s="220" t="str">
        <f t="shared" si="27"/>
        <v>ModeradoDébilModerado</v>
      </c>
      <c r="F332" s="220">
        <v>0</v>
      </c>
      <c r="G332" s="220">
        <v>0</v>
      </c>
    </row>
    <row r="333" spans="2:7" x14ac:dyDescent="0.25">
      <c r="B333" s="220" t="s">
        <v>12</v>
      </c>
      <c r="C333" s="220" t="s">
        <v>13</v>
      </c>
      <c r="D333" s="220" t="s">
        <v>11</v>
      </c>
      <c r="E333" s="220" t="str">
        <f t="shared" si="27"/>
        <v>ModeradoFuerteDébil</v>
      </c>
      <c r="F333" s="220">
        <v>-1</v>
      </c>
      <c r="G333" s="220">
        <v>0</v>
      </c>
    </row>
    <row r="334" spans="2:7" x14ac:dyDescent="0.25">
      <c r="B334" s="220" t="s">
        <v>12</v>
      </c>
      <c r="C334" s="220" t="s">
        <v>12</v>
      </c>
      <c r="D334" s="220" t="s">
        <v>11</v>
      </c>
      <c r="E334" s="220" t="str">
        <f t="shared" si="27"/>
        <v>ModeradoModeradoDébil</v>
      </c>
      <c r="F334" s="220">
        <v>0</v>
      </c>
      <c r="G334" s="220">
        <v>0</v>
      </c>
    </row>
    <row r="335" spans="2:7" x14ac:dyDescent="0.25">
      <c r="B335" s="220" t="s">
        <v>12</v>
      </c>
      <c r="C335" s="220" t="s">
        <v>11</v>
      </c>
      <c r="D335" s="220" t="s">
        <v>11</v>
      </c>
      <c r="E335" s="220" t="str">
        <f t="shared" si="27"/>
        <v>ModeradoDébilDébil</v>
      </c>
      <c r="F335" s="220">
        <v>0</v>
      </c>
      <c r="G335" s="220">
        <v>0</v>
      </c>
    </row>
    <row r="336" spans="2:7" x14ac:dyDescent="0.25">
      <c r="B336" s="220" t="s">
        <v>11</v>
      </c>
      <c r="C336" s="220" t="s">
        <v>13</v>
      </c>
      <c r="D336" s="220" t="s">
        <v>13</v>
      </c>
      <c r="E336" s="220" t="str">
        <f t="shared" si="27"/>
        <v>DébilFuerteFuerte</v>
      </c>
      <c r="F336" s="220">
        <v>0</v>
      </c>
      <c r="G336" s="220">
        <v>0</v>
      </c>
    </row>
    <row r="337" spans="2:7" x14ac:dyDescent="0.25">
      <c r="B337" s="220" t="s">
        <v>11</v>
      </c>
      <c r="C337" s="220" t="s">
        <v>12</v>
      </c>
      <c r="D337" s="220" t="s">
        <v>13</v>
      </c>
      <c r="E337" s="220" t="str">
        <f t="shared" si="27"/>
        <v>DébilModeradoFuerte</v>
      </c>
      <c r="F337" s="220">
        <v>0</v>
      </c>
      <c r="G337" s="220">
        <v>0</v>
      </c>
    </row>
    <row r="338" spans="2:7" x14ac:dyDescent="0.25">
      <c r="B338" s="220" t="s">
        <v>11</v>
      </c>
      <c r="C338" s="220" t="s">
        <v>11</v>
      </c>
      <c r="D338" s="220" t="s">
        <v>13</v>
      </c>
      <c r="E338" s="220" t="str">
        <f t="shared" si="27"/>
        <v>DébilDébilFuerte</v>
      </c>
      <c r="F338" s="220">
        <v>0</v>
      </c>
      <c r="G338" s="220">
        <v>0</v>
      </c>
    </row>
    <row r="339" spans="2:7" x14ac:dyDescent="0.25">
      <c r="B339" s="220" t="s">
        <v>11</v>
      </c>
      <c r="C339" s="220" t="s">
        <v>13</v>
      </c>
      <c r="D339" s="220" t="s">
        <v>12</v>
      </c>
      <c r="E339" s="220" t="str">
        <f t="shared" si="27"/>
        <v>DébilFuerteModerado</v>
      </c>
      <c r="F339" s="220">
        <v>0</v>
      </c>
      <c r="G339" s="220">
        <v>0</v>
      </c>
    </row>
    <row r="340" spans="2:7" x14ac:dyDescent="0.25">
      <c r="B340" s="220" t="s">
        <v>11</v>
      </c>
      <c r="C340" s="220" t="s">
        <v>12</v>
      </c>
      <c r="D340" s="220" t="s">
        <v>12</v>
      </c>
      <c r="E340" s="220" t="str">
        <f t="shared" si="27"/>
        <v>DébilModeradoModerado</v>
      </c>
      <c r="F340" s="220">
        <v>0</v>
      </c>
      <c r="G340" s="220">
        <v>0</v>
      </c>
    </row>
    <row r="341" spans="2:7" x14ac:dyDescent="0.25">
      <c r="B341" s="220" t="s">
        <v>11</v>
      </c>
      <c r="C341" s="220" t="s">
        <v>11</v>
      </c>
      <c r="D341" s="220" t="s">
        <v>12</v>
      </c>
      <c r="E341" s="220" t="str">
        <f t="shared" si="27"/>
        <v>DébilDébilModerado</v>
      </c>
      <c r="F341" s="220">
        <v>0</v>
      </c>
      <c r="G341" s="220">
        <v>0</v>
      </c>
    </row>
    <row r="342" spans="2:7" x14ac:dyDescent="0.25">
      <c r="B342" s="220" t="s">
        <v>11</v>
      </c>
      <c r="C342" s="220" t="s">
        <v>13</v>
      </c>
      <c r="D342" s="220" t="s">
        <v>11</v>
      </c>
      <c r="E342" s="220" t="str">
        <f t="shared" si="27"/>
        <v>DébilFuerteDébil</v>
      </c>
      <c r="F342" s="220">
        <v>0</v>
      </c>
      <c r="G342" s="220">
        <v>0</v>
      </c>
    </row>
    <row r="343" spans="2:7" x14ac:dyDescent="0.25">
      <c r="B343" s="220" t="s">
        <v>11</v>
      </c>
      <c r="C343" s="220" t="s">
        <v>12</v>
      </c>
      <c r="D343" s="220" t="s">
        <v>11</v>
      </c>
      <c r="E343" s="220" t="str">
        <f t="shared" si="27"/>
        <v>DébilModeradoDébil</v>
      </c>
      <c r="F343" s="220">
        <v>0</v>
      </c>
      <c r="G343" s="220">
        <v>0</v>
      </c>
    </row>
    <row r="344" spans="2:7" x14ac:dyDescent="0.25">
      <c r="B344" s="220" t="s">
        <v>11</v>
      </c>
      <c r="C344" s="220" t="s">
        <v>11</v>
      </c>
      <c r="D344" s="220" t="s">
        <v>11</v>
      </c>
      <c r="E344" s="220" t="str">
        <f t="shared" si="27"/>
        <v>DébilDébilDébil</v>
      </c>
      <c r="F344" s="220">
        <v>0</v>
      </c>
      <c r="G344" s="220">
        <v>0</v>
      </c>
    </row>
    <row r="345" spans="2:7" ht="16.5" thickBot="1" x14ac:dyDescent="0.3"/>
    <row r="346" spans="2:7" x14ac:dyDescent="0.25">
      <c r="B346" s="550" t="s">
        <v>214</v>
      </c>
      <c r="C346" s="247" t="s">
        <v>215</v>
      </c>
    </row>
    <row r="347" spans="2:7" ht="16.5" thickBot="1" x14ac:dyDescent="0.3">
      <c r="B347" s="552"/>
      <c r="C347" s="251"/>
    </row>
  </sheetData>
  <sortState xmlns:xlrd2="http://schemas.microsoft.com/office/spreadsheetml/2017/richdata2" ref="C14:C28">
    <sortCondition ref="C14:C28"/>
  </sortState>
  <mergeCells count="32">
    <mergeCell ref="B153:B156"/>
    <mergeCell ref="B130:B132"/>
    <mergeCell ref="B134:B137"/>
    <mergeCell ref="B139:B142"/>
    <mergeCell ref="B346:B347"/>
    <mergeCell ref="B309:B313"/>
    <mergeCell ref="B176:B179"/>
    <mergeCell ref="B171:B174"/>
    <mergeCell ref="B160:B168"/>
    <mergeCell ref="B300:B307"/>
    <mergeCell ref="B267:B272"/>
    <mergeCell ref="B274:B279"/>
    <mergeCell ref="B144:B146"/>
    <mergeCell ref="B148:B150"/>
    <mergeCell ref="B103:B116"/>
    <mergeCell ref="B118:B120"/>
    <mergeCell ref="B98:B101"/>
    <mergeCell ref="B122:B124"/>
    <mergeCell ref="B126:B128"/>
    <mergeCell ref="B89:B92"/>
    <mergeCell ref="B94:B96"/>
    <mergeCell ref="B7:M7"/>
    <mergeCell ref="B9:B12"/>
    <mergeCell ref="B14:B28"/>
    <mergeCell ref="B30:B35"/>
    <mergeCell ref="B37:B42"/>
    <mergeCell ref="E85:E87"/>
    <mergeCell ref="E26:E29"/>
    <mergeCell ref="E9:E15"/>
    <mergeCell ref="B44:B48"/>
    <mergeCell ref="B82:B83"/>
    <mergeCell ref="B85:B87"/>
  </mergeCells>
  <phoneticPr fontId="9" type="noConversion"/>
  <pageMargins left="0.7" right="0.7" top="0.75" bottom="0.75" header="0.3" footer="0.3"/>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2701313" r:id="rId3" name="Button 1">
              <controlPr defaultSize="0" print="0" autoFill="0" autoPict="0" macro="[0]!SMTRES">
                <anchor moveWithCells="1" sizeWithCells="1">
                  <from>
                    <xdr:col>9</xdr:col>
                    <xdr:colOff>266700</xdr:colOff>
                    <xdr:row>1</xdr:row>
                    <xdr:rowOff>38100</xdr:rowOff>
                  </from>
                  <to>
                    <xdr:col>12</xdr:col>
                    <xdr:colOff>0</xdr:colOff>
                    <xdr:row>3</xdr:row>
                    <xdr:rowOff>152400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pageSetUpPr fitToPage="1"/>
  </sheetPr>
  <dimension ref="A1:BY238"/>
  <sheetViews>
    <sheetView tabSelected="1" zoomScaleNormal="100" workbookViewId="0">
      <pane xSplit="3" ySplit="11" topLeftCell="E28" activePane="bottomRight" state="frozen"/>
      <selection pane="topRight" activeCell="D1" sqref="D1"/>
      <selection pane="bottomLeft" activeCell="A12" sqref="A12"/>
      <selection pane="bottomRight" activeCell="K6" sqref="K6"/>
    </sheetView>
  </sheetViews>
  <sheetFormatPr baseColWidth="10" defaultColWidth="11" defaultRowHeight="15.75" x14ac:dyDescent="0.25"/>
  <cols>
    <col min="1" max="1" width="2.5" style="308" customWidth="1"/>
    <col min="2" max="2" width="16.5" style="4" customWidth="1"/>
    <col min="3" max="3" width="19.75" style="4" customWidth="1"/>
    <col min="4" max="4" width="8.25" style="310" customWidth="1"/>
    <col min="5" max="5" width="60.625" style="4" customWidth="1"/>
    <col min="6" max="6" width="4.125" style="4" customWidth="1"/>
    <col min="7" max="7" width="6.375" style="4" customWidth="1"/>
    <col min="8" max="8" width="4.375" style="4" customWidth="1"/>
    <col min="9" max="9" width="4.875" style="4" customWidth="1"/>
    <col min="10" max="10" width="41.125" style="4" customWidth="1"/>
    <col min="11" max="11" width="19.5" style="4" customWidth="1"/>
    <col min="12" max="12" width="11.875" style="4" customWidth="1"/>
    <col min="13" max="13" width="32.625" style="4" hidden="1" customWidth="1"/>
    <col min="14" max="14" width="46.875" style="4" hidden="1" customWidth="1"/>
    <col min="15" max="15" width="11.5" style="4" customWidth="1"/>
    <col min="16" max="16" width="24.75" style="4" hidden="1" customWidth="1"/>
    <col min="17" max="17" width="30.75" style="4" hidden="1" customWidth="1"/>
    <col min="18" max="18" width="28.875" style="4" hidden="1" customWidth="1"/>
    <col min="19" max="19" width="41.75" style="4" hidden="1" customWidth="1"/>
    <col min="20" max="20" width="25.75" style="4" hidden="1" customWidth="1"/>
    <col min="21" max="21" width="35.75" style="4" hidden="1" customWidth="1"/>
    <col min="22" max="22" width="27.75" style="4" hidden="1" customWidth="1"/>
    <col min="23" max="23" width="27.25" style="5" customWidth="1"/>
    <col min="24" max="24" width="12" style="4" customWidth="1"/>
    <col min="25" max="25" width="7.625" style="4" customWidth="1"/>
    <col min="26" max="26" width="109" style="4" hidden="1" customWidth="1"/>
    <col min="27" max="27" width="13.375" style="4" customWidth="1"/>
    <col min="28" max="28" width="11.875" style="308" customWidth="1"/>
    <col min="29" max="29" width="14.25" style="4" customWidth="1"/>
    <col min="30" max="32" width="73" style="4" customWidth="1"/>
    <col min="33" max="33" width="20.625" style="4" customWidth="1"/>
    <col min="34" max="34" width="34.125" style="4" customWidth="1"/>
    <col min="35" max="35" width="22.75" style="4" customWidth="1"/>
    <col min="36" max="36" width="22.5" style="4" customWidth="1"/>
    <col min="37" max="37" width="24.625" style="4" customWidth="1"/>
    <col min="38" max="38" width="51" style="4" customWidth="1"/>
    <col min="39" max="39" width="43.625" style="4" customWidth="1"/>
    <col min="40" max="40" width="22.125" style="5" customWidth="1"/>
    <col min="41" max="41" width="33.125" style="5" customWidth="1"/>
    <col min="42" max="42" width="34.5" style="5" customWidth="1"/>
    <col min="43" max="43" width="20.25" style="5" customWidth="1"/>
    <col min="44" max="44" width="25.5" style="4" customWidth="1"/>
    <col min="45" max="45" width="34.625" style="5" customWidth="1"/>
    <col min="46" max="47" width="12.25" style="5" hidden="1" customWidth="1"/>
    <col min="48" max="48" width="33.875" style="5" customWidth="1"/>
    <col min="49" max="49" width="30.75" style="22" customWidth="1"/>
    <col min="50" max="50" width="25.375" style="22" customWidth="1"/>
    <col min="51" max="51" width="27.375" style="5" hidden="1" customWidth="1"/>
    <col min="52" max="52" width="12.375" style="5" hidden="1" customWidth="1"/>
    <col min="53" max="53" width="17.25" style="5" hidden="1" customWidth="1"/>
    <col min="54" max="54" width="15" style="5" hidden="1" customWidth="1"/>
    <col min="55" max="55" width="14" style="5" hidden="1" customWidth="1"/>
    <col min="56" max="56" width="16.625" style="5" hidden="1" customWidth="1"/>
    <col min="57" max="57" width="12.875" style="5" hidden="1" customWidth="1"/>
    <col min="58" max="58" width="13" style="5" hidden="1" customWidth="1"/>
    <col min="59" max="59" width="18.75" style="5" hidden="1" customWidth="1"/>
    <col min="60" max="60" width="23.75" style="5" hidden="1" customWidth="1"/>
    <col min="61" max="61" width="16.125" style="5" hidden="1" customWidth="1"/>
    <col min="62" max="62" width="30.125" style="5" hidden="1" customWidth="1"/>
    <col min="63" max="63" width="39.875" style="5" hidden="1" customWidth="1"/>
    <col min="64" max="64" width="43.125" style="5" hidden="1" customWidth="1"/>
    <col min="65" max="65" width="29" style="5" hidden="1" customWidth="1"/>
    <col min="66" max="66" width="36.25" style="5" hidden="1" customWidth="1"/>
    <col min="67" max="67" width="40.5" style="5" hidden="1" customWidth="1"/>
    <col min="68" max="68" width="34" style="5" hidden="1" customWidth="1"/>
    <col min="69" max="69" width="17.625" style="5" hidden="1" customWidth="1"/>
    <col min="70" max="70" width="15.75" style="5" hidden="1" customWidth="1"/>
    <col min="71" max="71" width="13.375" style="5" hidden="1" customWidth="1"/>
    <col min="72" max="72" width="25.5" style="5" hidden="1" customWidth="1"/>
    <col min="73" max="73" width="33.375" style="5" hidden="1" customWidth="1"/>
    <col min="74" max="74" width="32.375" style="5" hidden="1" customWidth="1"/>
    <col min="75" max="75" width="11.375" style="5" hidden="1" customWidth="1"/>
    <col min="76" max="76" width="56.375" style="5" hidden="1" customWidth="1"/>
    <col min="77" max="77" width="19.875" style="5" bestFit="1" customWidth="1"/>
    <col min="78" max="16384" width="11" style="4"/>
  </cols>
  <sheetData>
    <row r="1" spans="1:77" ht="30.75" customHeight="1" thickBot="1" x14ac:dyDescent="0.3">
      <c r="A1" s="395"/>
      <c r="J1" s="135"/>
      <c r="AC1" s="22" t="s">
        <v>186</v>
      </c>
      <c r="AD1" s="22"/>
      <c r="AE1" s="22"/>
      <c r="AF1" s="22"/>
      <c r="AW1" s="4"/>
      <c r="AX1" s="4"/>
    </row>
    <row r="2" spans="1:77" x14ac:dyDescent="0.25">
      <c r="C2" s="471"/>
      <c r="D2" s="472"/>
      <c r="E2" s="477" t="s">
        <v>768</v>
      </c>
      <c r="F2" s="478"/>
      <c r="G2" s="478"/>
      <c r="H2" s="478"/>
      <c r="I2" s="478"/>
      <c r="J2" s="483" t="s">
        <v>781</v>
      </c>
      <c r="N2" s="138"/>
      <c r="AW2" s="4"/>
      <c r="AX2" s="4"/>
    </row>
    <row r="3" spans="1:77" ht="16.5" thickBot="1" x14ac:dyDescent="0.3">
      <c r="C3" s="473"/>
      <c r="D3" s="474"/>
      <c r="E3" s="479"/>
      <c r="F3" s="480"/>
      <c r="G3" s="480"/>
      <c r="H3" s="480"/>
      <c r="I3" s="480"/>
      <c r="J3" s="484"/>
      <c r="N3" s="137"/>
      <c r="AW3" s="4"/>
      <c r="AX3" s="4"/>
    </row>
    <row r="4" spans="1:77" ht="16.5" thickBot="1" x14ac:dyDescent="0.3">
      <c r="C4" s="473"/>
      <c r="D4" s="474"/>
      <c r="E4" s="479"/>
      <c r="F4" s="480"/>
      <c r="G4" s="480"/>
      <c r="H4" s="480"/>
      <c r="I4" s="480"/>
      <c r="J4" s="372" t="s">
        <v>780</v>
      </c>
      <c r="N4" s="136"/>
      <c r="AC4" s="22"/>
      <c r="AD4" s="22"/>
      <c r="AE4" s="22"/>
      <c r="AF4" s="22"/>
      <c r="AG4" s="25"/>
      <c r="AH4" s="25"/>
      <c r="AI4" s="24"/>
      <c r="AJ4" s="25"/>
      <c r="AK4" s="24"/>
      <c r="AL4" s="22"/>
      <c r="AM4" s="25"/>
      <c r="AN4" s="29"/>
      <c r="AO4" s="29"/>
      <c r="AW4" s="4"/>
      <c r="AX4" s="4"/>
    </row>
    <row r="5" spans="1:77" x14ac:dyDescent="0.25">
      <c r="C5" s="473"/>
      <c r="D5" s="474"/>
      <c r="E5" s="479"/>
      <c r="F5" s="480"/>
      <c r="G5" s="480"/>
      <c r="H5" s="480"/>
      <c r="I5" s="480"/>
      <c r="J5" s="485" t="s">
        <v>782</v>
      </c>
      <c r="AC5" s="22"/>
      <c r="AD5" s="22"/>
      <c r="AE5" s="22"/>
      <c r="AF5" s="22"/>
      <c r="AG5" s="25"/>
      <c r="AH5" s="25"/>
      <c r="AI5" s="28"/>
      <c r="AJ5" s="25"/>
      <c r="AK5" s="26"/>
      <c r="AL5" s="22"/>
      <c r="AM5" s="25"/>
      <c r="AN5" s="29"/>
      <c r="AO5" s="29"/>
      <c r="AW5" s="4"/>
      <c r="AX5" s="4"/>
    </row>
    <row r="6" spans="1:77" ht="16.5" thickBot="1" x14ac:dyDescent="0.3">
      <c r="C6" s="475"/>
      <c r="D6" s="476"/>
      <c r="E6" s="481"/>
      <c r="F6" s="482"/>
      <c r="G6" s="482"/>
      <c r="H6" s="482"/>
      <c r="I6" s="482"/>
      <c r="J6" s="486"/>
      <c r="AC6" s="22"/>
      <c r="AD6" s="22"/>
      <c r="AE6" s="22"/>
      <c r="AF6" s="22"/>
      <c r="AG6" s="25"/>
      <c r="AH6" s="25"/>
      <c r="AI6" s="24"/>
      <c r="AW6" s="4"/>
      <c r="AX6" s="4"/>
    </row>
    <row r="7" spans="1:77" ht="15" customHeight="1" x14ac:dyDescent="0.25">
      <c r="C7" s="373"/>
      <c r="D7" s="373"/>
      <c r="E7" s="374"/>
      <c r="F7" s="374"/>
      <c r="G7" s="374"/>
      <c r="H7" s="374"/>
      <c r="I7" s="374"/>
      <c r="J7" s="375"/>
      <c r="AC7" s="22"/>
      <c r="AD7" s="22"/>
      <c r="AE7" s="22"/>
      <c r="AF7" s="22"/>
      <c r="AG7" s="25"/>
      <c r="AH7" s="25"/>
      <c r="AI7" s="24"/>
      <c r="AW7" s="4"/>
      <c r="AX7" s="4"/>
    </row>
    <row r="8" spans="1:77" ht="24" customHeight="1" thickBot="1" x14ac:dyDescent="0.45">
      <c r="B8" s="282"/>
      <c r="C8" s="282"/>
      <c r="D8" s="311"/>
      <c r="E8" s="8"/>
      <c r="F8" s="487"/>
      <c r="G8" s="487"/>
      <c r="H8" s="487"/>
      <c r="I8" s="487"/>
      <c r="J8"/>
      <c r="K8"/>
      <c r="L8"/>
      <c r="N8"/>
      <c r="O8"/>
      <c r="P8"/>
      <c r="Q8"/>
      <c r="R8"/>
      <c r="S8"/>
      <c r="T8"/>
      <c r="U8"/>
      <c r="V8"/>
      <c r="W8"/>
      <c r="X8"/>
      <c r="Y8"/>
      <c r="AA8" s="24"/>
      <c r="AC8" s="26"/>
      <c r="AD8" s="26"/>
      <c r="AE8" s="26"/>
      <c r="AF8" s="26"/>
      <c r="AG8" s="27"/>
      <c r="AH8" s="27"/>
      <c r="AJ8" s="27"/>
      <c r="AK8" s="24"/>
      <c r="AM8" s="24"/>
      <c r="AQ8" s="425"/>
      <c r="AW8" s="4"/>
      <c r="AX8" s="4"/>
    </row>
    <row r="9" spans="1:77" ht="16.5" thickBot="1" x14ac:dyDescent="0.3">
      <c r="A9" s="396" t="s">
        <v>186</v>
      </c>
      <c r="C9" s="30"/>
      <c r="F9" s="498" t="s">
        <v>604</v>
      </c>
      <c r="G9" s="498"/>
      <c r="H9" s="498"/>
      <c r="I9" s="498"/>
      <c r="J9" s="30"/>
      <c r="L9" s="30"/>
      <c r="M9" s="30"/>
      <c r="N9" s="30"/>
      <c r="O9" s="30"/>
      <c r="P9" s="30"/>
      <c r="Q9" s="30"/>
      <c r="R9" s="30"/>
      <c r="S9" s="30"/>
      <c r="T9" s="30"/>
      <c r="U9" s="30"/>
      <c r="V9" s="30"/>
      <c r="W9" s="7"/>
      <c r="Y9" s="30"/>
      <c r="Z9" s="30"/>
      <c r="AA9" s="30"/>
      <c r="AB9" s="309"/>
      <c r="AN9" s="7"/>
      <c r="AO9" s="7"/>
      <c r="AP9" s="7"/>
      <c r="AQ9" s="425"/>
      <c r="AS9" s="7"/>
      <c r="AT9" s="7"/>
      <c r="AU9" s="7"/>
      <c r="AV9" s="37" t="s">
        <v>165</v>
      </c>
      <c r="AW9" s="35"/>
      <c r="AX9" s="36"/>
      <c r="BG9" s="7"/>
      <c r="BH9" s="7"/>
      <c r="BI9" s="7"/>
      <c r="BM9" s="7"/>
      <c r="BN9" s="7"/>
      <c r="BO9" s="7"/>
      <c r="BP9" s="7"/>
      <c r="BQ9" s="7"/>
      <c r="BR9" s="7"/>
      <c r="BS9" s="7"/>
    </row>
    <row r="10" spans="1:77" s="376" customFormat="1" ht="30.75" customHeight="1" thickBot="1" x14ac:dyDescent="0.3">
      <c r="A10" s="397"/>
      <c r="B10" s="506" t="s">
        <v>373</v>
      </c>
      <c r="C10" s="506" t="s">
        <v>374</v>
      </c>
      <c r="D10" s="488" t="s">
        <v>128</v>
      </c>
      <c r="E10" s="499" t="s">
        <v>10</v>
      </c>
      <c r="F10" s="488" t="s">
        <v>244</v>
      </c>
      <c r="G10" s="488" t="s">
        <v>245</v>
      </c>
      <c r="H10" s="488" t="s">
        <v>458</v>
      </c>
      <c r="I10" s="488" t="s">
        <v>246</v>
      </c>
      <c r="J10" s="499" t="s">
        <v>565</v>
      </c>
      <c r="K10" s="488" t="s">
        <v>19</v>
      </c>
      <c r="L10" s="488" t="s">
        <v>8</v>
      </c>
      <c r="M10" s="511" t="s">
        <v>277</v>
      </c>
      <c r="N10" s="508" t="s">
        <v>301</v>
      </c>
      <c r="O10" s="509" t="s">
        <v>9</v>
      </c>
      <c r="P10" s="494" t="s">
        <v>277</v>
      </c>
      <c r="Q10" s="496" t="s">
        <v>177</v>
      </c>
      <c r="R10" s="497"/>
      <c r="S10" s="497"/>
      <c r="T10" s="497"/>
      <c r="U10" s="497"/>
      <c r="V10" s="497"/>
      <c r="W10" s="513" t="s">
        <v>48</v>
      </c>
      <c r="X10" s="488" t="s">
        <v>131</v>
      </c>
      <c r="Y10" s="488" t="s">
        <v>129</v>
      </c>
      <c r="Z10" s="499" t="s">
        <v>338</v>
      </c>
      <c r="AA10" s="490" t="s">
        <v>318</v>
      </c>
      <c r="AB10" s="491"/>
      <c r="AC10" s="488" t="s">
        <v>41</v>
      </c>
      <c r="AD10" s="501" t="s">
        <v>639</v>
      </c>
      <c r="AE10" s="502"/>
      <c r="AF10" s="503"/>
      <c r="AG10" s="488" t="s">
        <v>40</v>
      </c>
      <c r="AH10" s="488" t="s">
        <v>213</v>
      </c>
      <c r="AI10" s="504" t="s">
        <v>39</v>
      </c>
      <c r="AJ10" s="505"/>
      <c r="AK10" s="488" t="s">
        <v>37</v>
      </c>
      <c r="AL10" s="521" t="s">
        <v>145</v>
      </c>
      <c r="AM10" s="488" t="s">
        <v>130</v>
      </c>
      <c r="AN10" s="523" t="s">
        <v>38</v>
      </c>
      <c r="AO10" s="523" t="s">
        <v>336</v>
      </c>
      <c r="AP10" s="523" t="s">
        <v>335</v>
      </c>
      <c r="AQ10" s="527" t="s">
        <v>638</v>
      </c>
      <c r="AR10" s="488" t="s">
        <v>2</v>
      </c>
      <c r="AS10" s="523" t="s">
        <v>42</v>
      </c>
      <c r="AT10" s="529" t="s">
        <v>221</v>
      </c>
      <c r="AU10" s="529" t="s">
        <v>221</v>
      </c>
      <c r="AV10" s="525" t="s">
        <v>43</v>
      </c>
      <c r="AW10" s="488" t="s">
        <v>240</v>
      </c>
      <c r="AX10" s="488" t="s">
        <v>241</v>
      </c>
      <c r="AY10" s="377" t="s">
        <v>142</v>
      </c>
      <c r="AZ10" s="378"/>
      <c r="BA10" s="378"/>
      <c r="BB10" s="378"/>
      <c r="BC10" s="378"/>
      <c r="BD10" s="378"/>
      <c r="BE10" s="378"/>
      <c r="BF10" s="378" t="s">
        <v>155</v>
      </c>
      <c r="BG10" s="517" t="s">
        <v>136</v>
      </c>
      <c r="BH10" s="519" t="s">
        <v>172</v>
      </c>
      <c r="BI10" s="519" t="s">
        <v>163</v>
      </c>
      <c r="BJ10" s="519" t="s">
        <v>171</v>
      </c>
      <c r="BK10" s="519" t="s">
        <v>224</v>
      </c>
      <c r="BL10" s="519" t="s">
        <v>225</v>
      </c>
      <c r="BM10" s="519" t="s">
        <v>141</v>
      </c>
      <c r="BN10" s="519" t="s">
        <v>581</v>
      </c>
      <c r="BO10" s="519" t="s">
        <v>174</v>
      </c>
      <c r="BP10" s="519" t="s">
        <v>173</v>
      </c>
      <c r="BQ10" s="519" t="s">
        <v>164</v>
      </c>
      <c r="BR10" s="379" t="s">
        <v>75</v>
      </c>
      <c r="BS10" s="379" t="s">
        <v>75</v>
      </c>
      <c r="BT10" s="380" t="s">
        <v>142</v>
      </c>
      <c r="BU10" s="517" t="s">
        <v>175</v>
      </c>
      <c r="BV10" s="519" t="s">
        <v>176</v>
      </c>
      <c r="BW10" s="519" t="s">
        <v>128</v>
      </c>
      <c r="BX10" s="519" t="s">
        <v>582</v>
      </c>
      <c r="BY10" s="515" t="s">
        <v>98</v>
      </c>
    </row>
    <row r="11" spans="1:77" s="376" customFormat="1" ht="42.75" customHeight="1" x14ac:dyDescent="0.25">
      <c r="A11" s="397"/>
      <c r="B11" s="507"/>
      <c r="C11" s="507"/>
      <c r="D11" s="489"/>
      <c r="E11" s="500"/>
      <c r="F11" s="489"/>
      <c r="G11" s="489"/>
      <c r="H11" s="489"/>
      <c r="I11" s="489"/>
      <c r="J11" s="500"/>
      <c r="K11" s="489"/>
      <c r="L11" s="489"/>
      <c r="M11" s="512"/>
      <c r="N11" s="492"/>
      <c r="O11" s="510"/>
      <c r="P11" s="495"/>
      <c r="Q11" s="381" t="s">
        <v>583</v>
      </c>
      <c r="R11" s="382" t="s">
        <v>330</v>
      </c>
      <c r="S11" s="393" t="s">
        <v>331</v>
      </c>
      <c r="T11" s="393" t="s">
        <v>332</v>
      </c>
      <c r="U11" s="382" t="s">
        <v>333</v>
      </c>
      <c r="V11" s="382" t="s">
        <v>360</v>
      </c>
      <c r="W11" s="514"/>
      <c r="X11" s="489"/>
      <c r="Y11" s="489"/>
      <c r="Z11" s="500"/>
      <c r="AA11" s="492"/>
      <c r="AB11" s="493"/>
      <c r="AC11" s="489"/>
      <c r="AD11" s="429" t="s">
        <v>21</v>
      </c>
      <c r="AE11" s="429" t="s">
        <v>271</v>
      </c>
      <c r="AF11" s="429" t="s">
        <v>20</v>
      </c>
      <c r="AG11" s="489"/>
      <c r="AH11" s="489"/>
      <c r="AI11" s="383" t="s">
        <v>36</v>
      </c>
      <c r="AJ11" s="383" t="s">
        <v>35</v>
      </c>
      <c r="AK11" s="489"/>
      <c r="AL11" s="522"/>
      <c r="AM11" s="489"/>
      <c r="AN11" s="524"/>
      <c r="AO11" s="524"/>
      <c r="AP11" s="524"/>
      <c r="AQ11" s="528"/>
      <c r="AR11" s="489"/>
      <c r="AS11" s="524"/>
      <c r="AT11" s="530"/>
      <c r="AU11" s="530"/>
      <c r="AV11" s="526"/>
      <c r="AW11" s="489"/>
      <c r="AX11" s="489"/>
      <c r="AY11" s="384" t="s">
        <v>143</v>
      </c>
      <c r="AZ11" s="385" t="s">
        <v>584</v>
      </c>
      <c r="BA11" s="385" t="s">
        <v>150</v>
      </c>
      <c r="BB11" s="385" t="s">
        <v>151</v>
      </c>
      <c r="BC11" s="385" t="s">
        <v>153</v>
      </c>
      <c r="BD11" s="385" t="s">
        <v>152</v>
      </c>
      <c r="BE11" s="385" t="s">
        <v>154</v>
      </c>
      <c r="BF11" s="386" t="s">
        <v>86</v>
      </c>
      <c r="BG11" s="518"/>
      <c r="BH11" s="520"/>
      <c r="BI11" s="520"/>
      <c r="BJ11" s="520"/>
      <c r="BK11" s="520"/>
      <c r="BL11" s="520"/>
      <c r="BM11" s="520"/>
      <c r="BN11" s="520"/>
      <c r="BO11" s="520"/>
      <c r="BP11" s="520"/>
      <c r="BQ11" s="520"/>
      <c r="BR11" s="387" t="s">
        <v>140</v>
      </c>
      <c r="BS11" s="387" t="s">
        <v>123</v>
      </c>
      <c r="BT11" s="388" t="s">
        <v>124</v>
      </c>
      <c r="BU11" s="518"/>
      <c r="BV11" s="520"/>
      <c r="BW11" s="520"/>
      <c r="BX11" s="520"/>
      <c r="BY11" s="516"/>
    </row>
    <row r="12" spans="1:77" s="392" customFormat="1" ht="110.25" x14ac:dyDescent="0.25">
      <c r="A12" s="398"/>
      <c r="B12" s="312" t="s">
        <v>379</v>
      </c>
      <c r="C12" s="312" t="s">
        <v>380</v>
      </c>
      <c r="D12" s="313" t="s">
        <v>605</v>
      </c>
      <c r="E12" s="312" t="s">
        <v>769</v>
      </c>
      <c r="F12" s="315" t="s">
        <v>53</v>
      </c>
      <c r="G12" s="315" t="s">
        <v>1</v>
      </c>
      <c r="H12" s="315" t="s">
        <v>53</v>
      </c>
      <c r="I12" s="315" t="s">
        <v>53</v>
      </c>
      <c r="J12" s="312" t="s">
        <v>728</v>
      </c>
      <c r="K12" s="315" t="s">
        <v>491</v>
      </c>
      <c r="L12" s="445" t="s">
        <v>257</v>
      </c>
      <c r="M12" s="462" t="str">
        <f>IF(F12="","",IF(F12="SI","Usted seleccionó SI en tipologia de riesgo RC (riesgo de corrupción). Oprima para diligenciar el formato adjunto.","No Aplica"))</f>
        <v>Usted seleccionó SI en tipologia de riesgo RC (riesgo de corrupción). Oprima para diligenciar el formato adjunto.</v>
      </c>
      <c r="N12" s="315" t="s">
        <v>493</v>
      </c>
      <c r="O12" s="445" t="s">
        <v>199</v>
      </c>
      <c r="P12" s="315"/>
      <c r="Q12" s="315" t="s">
        <v>595</v>
      </c>
      <c r="R12" s="315" t="s">
        <v>383</v>
      </c>
      <c r="S12" s="315" t="s">
        <v>337</v>
      </c>
      <c r="T12" s="315" t="s">
        <v>375</v>
      </c>
      <c r="U12" s="315" t="s">
        <v>361</v>
      </c>
      <c r="V12" s="315" t="s">
        <v>381</v>
      </c>
      <c r="W12" s="317" t="str">
        <f>IF(B12="","",IF(ISERROR(VLOOKUP(CONCATENATE(L12,O12),ri,4,0)),"",VLOOKUP(CONCATENATE(L12,O12),ri,4,0)))</f>
        <v>Alto</v>
      </c>
      <c r="X12" s="318" t="s">
        <v>135</v>
      </c>
      <c r="Y12" s="325" t="s">
        <v>703</v>
      </c>
      <c r="Z12" s="467" t="s">
        <v>778</v>
      </c>
      <c r="AA12" s="327" t="s">
        <v>0</v>
      </c>
      <c r="AB12" s="324"/>
      <c r="AC12" s="327" t="s">
        <v>20</v>
      </c>
      <c r="AD12" s="430" t="s">
        <v>643</v>
      </c>
      <c r="AE12" s="320" t="s">
        <v>644</v>
      </c>
      <c r="AF12" s="431" t="s">
        <v>645</v>
      </c>
      <c r="AG12" s="327" t="s">
        <v>22</v>
      </c>
      <c r="AH12" s="327"/>
      <c r="AI12" s="327" t="s">
        <v>334</v>
      </c>
      <c r="AJ12" s="327" t="s">
        <v>17</v>
      </c>
      <c r="AK12" s="327" t="s">
        <v>31</v>
      </c>
      <c r="AL12" s="448" t="s">
        <v>727</v>
      </c>
      <c r="AM12" s="327" t="s">
        <v>273</v>
      </c>
      <c r="AN12" s="332" t="str">
        <f t="shared" ref="AN12" si="0">IF(B12="","",IF(BF12&gt;=76,"Fuerte",IF(BF12&gt;=51,"Moderado","Débil")))</f>
        <v>Fuerte</v>
      </c>
      <c r="AO12" s="332" t="str">
        <f t="shared" ref="AO12" si="1">IF(OR(AA12="insuficientes",AA12="No adecuadas",AJ12="Inadecuado",AK12="No documentado",AM12="Incompleta",AM12="No existe"),"Si","No")</f>
        <v>No</v>
      </c>
      <c r="AP12" s="338" t="str">
        <f t="shared" ref="AP12" si="2">IF(AN12="","",IF(B12="","",IF(OR(AN12="Moderado",AN12="Débil"),"Si","No")))</f>
        <v>No</v>
      </c>
      <c r="AQ12" s="325"/>
      <c r="AR12" s="327" t="s">
        <v>13</v>
      </c>
      <c r="AS12" s="338" t="str">
        <f t="shared" ref="AS12" si="3">IF(AN12="","",IF(AND(AN12="Fuerte",AR12="Fuerte"),"Fuerte",IF(AND(AN12="Fuerte",AR12="Moderado"),"Moderado",IF(AND(AN12="Fuerte",AR12="Débil"),"Débil",IF(AND(AN12="Moderado",AR12="Fuerte"),"Moderado",IF(AND(AN12="Moderado",AR12="Moderado"),"Moderado","Débil"))))))</f>
        <v>Fuerte</v>
      </c>
      <c r="AT12" s="332"/>
      <c r="AU12" s="332"/>
      <c r="AV12" s="322" t="str">
        <f t="shared" ref="AV12" si="4">IF(D12="","",IF(D12=D11,"",IF(D12=D11,"",VLOOKUP(D12,solcon,11,0))))</f>
        <v>Moderado</v>
      </c>
      <c r="AW12" s="327" t="s">
        <v>13</v>
      </c>
      <c r="AX12" s="327" t="s">
        <v>13</v>
      </c>
      <c r="AY12" s="359" t="str">
        <f t="shared" ref="AY12:AY15" si="5">CONCATENATE(D12,O12,L12)</f>
        <v>RC1Mayor Improbable</v>
      </c>
      <c r="AZ12" s="322">
        <f t="shared" ref="AZ12:AZ15" si="6">IF(B12="","",IF(AA12="Adecuadas",30,IF(AA12="Insuficientes",10,0)))</f>
        <v>30</v>
      </c>
      <c r="BA12" s="322">
        <f t="shared" ref="BA12:BA15" si="7">IF(B12="","",IF(AC12="Preventivo",15,IF(AC12="Detectivo",10,IF(AC12="Correctivo",5,0))))</f>
        <v>15</v>
      </c>
      <c r="BB12" s="322">
        <f t="shared" ref="BB12:BB15" si="8">IF(B12="","",IF(AG12="Automático",10,IF(AG12="Dependiente de T.I.",7,IF(AG12="Manual",5,0))))</f>
        <v>5</v>
      </c>
      <c r="BC12" s="322">
        <f t="shared" ref="BC12:BC15" si="9">IF(B12="","",IF(AJ12="Adecuado",20,0))</f>
        <v>20</v>
      </c>
      <c r="BD12" s="322">
        <f t="shared" ref="BD12:BD15" si="10">IF(B12="","",IF(AK12="Documentado",10,0))</f>
        <v>10</v>
      </c>
      <c r="BE12" s="322">
        <f t="shared" ref="BE12:BE15" si="11">IF(B12="","",IF(AM12="Completa",15,IF(AM12="Incompleta",10,0)))</f>
        <v>15</v>
      </c>
      <c r="BF12" s="322">
        <f t="shared" ref="BF12:BF15" si="12">IF(B12="","",SUM(AZ12:BE12))</f>
        <v>95</v>
      </c>
      <c r="BG12" s="317">
        <f>IF(B12="","",IF(ISERROR(VLOOKUP(O12,calprob,2,0)),"",VLOOKUP(O12,calprob,2,0)))</f>
        <v>4</v>
      </c>
      <c r="BH12" s="317">
        <f>IF(B12="","",IF(ISERROR(VLOOKUP(L12,calimp,2,0)),"",VLOOKUP(L12,calimp,2,0)))</f>
        <v>1</v>
      </c>
      <c r="BI12" s="317">
        <f>IF(BH12="","",+BH12*BG12)</f>
        <v>4</v>
      </c>
      <c r="BJ12" s="322" t="str">
        <f>CONCATENATE(AV12,AW12,AX12)</f>
        <v>ModeradoFuerteFuerte</v>
      </c>
      <c r="BK12" s="389">
        <f t="shared" ref="BK12" si="13">IF(B12="","",VLOOKUP(BJ12,NRES,3,0))</f>
        <v>-1</v>
      </c>
      <c r="BL12" s="389">
        <f t="shared" ref="BL12" si="14">IF(B12="","",VLOOKUP(BJ12,NRES,2,0))</f>
        <v>-1</v>
      </c>
      <c r="BM12" s="390" t="str">
        <f t="shared" ref="BM12:BM15" si="15">(IF(ISERROR(VLOOKUP(CONCATENATE(AV12,AW12,AX12),residual,2,0)),"",VLOOKUP(CONCATENATE(AV12,AW12,AX12),residual,2,0)))</f>
        <v/>
      </c>
      <c r="BN12" s="390" t="str">
        <f t="shared" ref="BN12:BN15" si="16">IF(ISERROR(VLOOKUP(CONCATENATE(AV12,AW12,AX12),residual,3,0)),"",VLOOKUP(CONCATENATE(AV12,AW12,AX12),residual,3,0))</f>
        <v/>
      </c>
      <c r="BO12" s="389">
        <f t="shared" ref="BO12" si="17">IF(B12="","",IF(+BH12+BL12&lt;0,0,+BH12+BL12))</f>
        <v>0</v>
      </c>
      <c r="BP12" s="389">
        <f t="shared" ref="BP12" si="18">IF(B12="","",IF(+BG12+BK12&lt;0,0,+BG12+BK12))</f>
        <v>3</v>
      </c>
      <c r="BQ12" s="322"/>
      <c r="BR12" s="391" t="str">
        <f t="shared" ref="BR12" si="19">IF(B12="","",IF(ISERROR(VLOOKUP(BO12,impa1,2,0)),"",VLOOKUP(BO12,impa1,2,0)))</f>
        <v>Improbable</v>
      </c>
      <c r="BS12" s="391" t="str">
        <f t="shared" ref="BS12" si="20">IF(B12="","",IF(ISERROR(VLOOKUP(BP12,prob1,2,0)),"",VLOOKUP(BP12,prob1,2,0)))</f>
        <v>Importante</v>
      </c>
      <c r="BT12" s="391" t="str">
        <f t="shared" ref="BT12" si="21">IF(BH12="","",CONCATENATE(D12,BS12,BR12))</f>
        <v>RC1ImportanteImprobable</v>
      </c>
      <c r="BU12" s="322" t="str">
        <f t="shared" ref="BU12:BU15" si="22">+W12</f>
        <v>Alto</v>
      </c>
      <c r="BV12" s="322" t="str">
        <f t="shared" ref="BV12:BV15" si="23">+BY12</f>
        <v>Moderado</v>
      </c>
      <c r="BW12" s="322" t="str">
        <f t="shared" ref="BW12:BW15" si="24">IF(F12="Si",D12,"")</f>
        <v>RC1</v>
      </c>
      <c r="BX12" s="322" t="str">
        <f t="shared" ref="BX12:BX15" si="25">IF(F12="Si",E12,"")</f>
        <v>Posibilidad de recibir o solicitar cualquier dádiva o beneficio a nombre propio o de terceros con el fin de manipular u omitir información de los resultados de las auditorías internas y de segunda parte, evaluaciones y seguimientos para direccionar la toma de decisiones.</v>
      </c>
      <c r="BY12" s="317" t="str">
        <f t="shared" ref="BY12:BY24" si="26">IF(B12="","",IF(D12=D11,"",IF(ISERROR(VLOOKUP(CONCATENATE(BR12,BS12),ri,4,0)),"",VLOOKUP(CONCATENATE(BR12,BS12),ri,4,0))))</f>
        <v>Moderado</v>
      </c>
    </row>
    <row r="13" spans="1:77" s="355" customFormat="1" ht="105" customHeight="1" x14ac:dyDescent="0.25">
      <c r="A13" s="358"/>
      <c r="B13" s="312" t="s">
        <v>379</v>
      </c>
      <c r="C13" s="312" t="s">
        <v>380</v>
      </c>
      <c r="D13" s="313" t="s">
        <v>605</v>
      </c>
      <c r="E13" s="312" t="s">
        <v>769</v>
      </c>
      <c r="F13" s="315" t="s">
        <v>53</v>
      </c>
      <c r="G13" s="315" t="s">
        <v>1</v>
      </c>
      <c r="H13" s="315" t="s">
        <v>53</v>
      </c>
      <c r="I13" s="315" t="s">
        <v>53</v>
      </c>
      <c r="J13" s="312" t="s">
        <v>770</v>
      </c>
      <c r="K13" s="315" t="s">
        <v>491</v>
      </c>
      <c r="L13" s="315"/>
      <c r="M13" s="318"/>
      <c r="N13" s="315"/>
      <c r="O13" s="315"/>
      <c r="P13" s="315"/>
      <c r="Q13" s="319"/>
      <c r="R13" s="315"/>
      <c r="S13" s="315"/>
      <c r="T13" s="315"/>
      <c r="U13" s="315"/>
      <c r="V13" s="315"/>
      <c r="W13" s="317" t="str">
        <f>IF(B13="","",IF(ISERROR(VLOOKUP(CONCATENATE(L13,O13),ri,4,0)),"",VLOOKUP(CONCATENATE(L13,O13),ri,4,0)))</f>
        <v/>
      </c>
      <c r="X13" s="318"/>
      <c r="Y13" s="325" t="s">
        <v>704</v>
      </c>
      <c r="Z13" s="468"/>
      <c r="AA13" s="315" t="s">
        <v>0</v>
      </c>
      <c r="AB13" s="324"/>
      <c r="AC13" s="315"/>
      <c r="AD13" s="430"/>
      <c r="AE13" s="320"/>
      <c r="AF13" s="431"/>
      <c r="AG13" s="315" t="s">
        <v>22</v>
      </c>
      <c r="AH13" s="315"/>
      <c r="AI13" s="315" t="s">
        <v>334</v>
      </c>
      <c r="AJ13" s="315" t="s">
        <v>17</v>
      </c>
      <c r="AK13" s="315" t="s">
        <v>33</v>
      </c>
      <c r="AL13" s="312"/>
      <c r="AM13" s="315" t="s">
        <v>273</v>
      </c>
      <c r="AN13" s="317" t="str">
        <f t="shared" ref="AN13:AN15" si="27">IF(B13="","",IF(BF13&gt;=76,"Fuerte",IF(BF13&gt;=51,"Moderado","Débil")))</f>
        <v>Moderado</v>
      </c>
      <c r="AO13" s="317" t="str">
        <f t="shared" ref="AO13:AO15" si="28">IF(OR(AA13="insuficientes",AA13="No adecuadas",AJ13="Inadecuado",AK13="No documentado",AM13="Incompleta",AM13="No existe"),"Si","No")</f>
        <v>Si</v>
      </c>
      <c r="AP13" s="322" t="str">
        <f t="shared" ref="AP13:AP15" si="29">IF(AN13="","",IF(B13="","",IF(OR(AN13="Moderado",AN13="Débil"),"Si","No")))</f>
        <v>Si</v>
      </c>
      <c r="AQ13" s="319"/>
      <c r="AR13" s="315" t="s">
        <v>13</v>
      </c>
      <c r="AS13" s="322" t="str">
        <f t="shared" ref="AS13" si="30">IF(AN13="","",IF(AND(AN13="Fuerte",AR13="Fuerte"),"Fuerte",IF(AND(AN13="Fuerte",AR13="Moderado"),"Moderado",IF(AND(AN13="Fuerte",AR13="Débil"),"Débil",IF(AND(AN13="Moderado",AR13="Fuerte"),"Moderado",IF(AND(AN13="Moderado",AR13="Moderado"),"Moderado","Débil"))))))</f>
        <v>Moderado</v>
      </c>
      <c r="AT13" s="315"/>
      <c r="AU13" s="315"/>
      <c r="AV13" s="322" t="str">
        <f t="shared" ref="AV13" si="31">IF(D13="","",IF(D13=D12,"",IF(D13=D12,"",VLOOKUP(D13,solcon,11,0))))</f>
        <v/>
      </c>
      <c r="AW13" s="315" t="s">
        <v>13</v>
      </c>
      <c r="AX13" s="315" t="s">
        <v>12</v>
      </c>
      <c r="AY13" s="359" t="str">
        <f t="shared" si="5"/>
        <v>RC1</v>
      </c>
      <c r="AZ13" s="322">
        <f t="shared" si="6"/>
        <v>30</v>
      </c>
      <c r="BA13" s="322">
        <f t="shared" si="7"/>
        <v>0</v>
      </c>
      <c r="BB13" s="322">
        <f t="shared" si="8"/>
        <v>5</v>
      </c>
      <c r="BC13" s="322">
        <f t="shared" si="9"/>
        <v>20</v>
      </c>
      <c r="BD13" s="322">
        <f t="shared" si="10"/>
        <v>0</v>
      </c>
      <c r="BE13" s="322">
        <f t="shared" si="11"/>
        <v>15</v>
      </c>
      <c r="BF13" s="322">
        <f t="shared" si="12"/>
        <v>70</v>
      </c>
      <c r="BG13" s="317" t="str">
        <f>IF(B13="","",IF(ISERROR(VLOOKUP(O13,calprob,2,0)),"",VLOOKUP(O13,calprob,2,0)))</f>
        <v/>
      </c>
      <c r="BH13" s="317" t="str">
        <f>IF(B13="","",IF(ISERROR(VLOOKUP(L13,calimp,2,0)),"",VLOOKUP(L13,calimp,2,0)))</f>
        <v/>
      </c>
      <c r="BI13" s="317" t="str">
        <f>IF(BH13="","",+BH13*BG13)</f>
        <v/>
      </c>
      <c r="BJ13" s="322" t="str">
        <f>CONCATENATE(AV13,AW13,AX13)</f>
        <v>FuerteModerado</v>
      </c>
      <c r="BK13" s="389" t="e">
        <f t="shared" ref="BK13:BK60" si="32">IF(B13="","",VLOOKUP(BJ13,NRES,3,0))</f>
        <v>#N/A</v>
      </c>
      <c r="BL13" s="389" t="e">
        <f t="shared" ref="BL13:BL60" si="33">IF(B13="","",VLOOKUP(BJ13,NRES,2,0))</f>
        <v>#N/A</v>
      </c>
      <c r="BM13" s="390" t="str">
        <f t="shared" si="15"/>
        <v/>
      </c>
      <c r="BN13" s="390" t="str">
        <f t="shared" si="16"/>
        <v/>
      </c>
      <c r="BO13" s="389" t="e">
        <f t="shared" ref="BO13:BO57" si="34">IF(B13="","",IF(+BH13+BL13&lt;0,0,+BH13+BL13))</f>
        <v>#VALUE!</v>
      </c>
      <c r="BP13" s="389" t="e">
        <f t="shared" ref="BP13:BP57" si="35">IF(B13="","",IF(+BG13+BK13&lt;0,0,+BG13+BK13))</f>
        <v>#VALUE!</v>
      </c>
      <c r="BQ13" s="322"/>
      <c r="BR13" s="391" t="str">
        <f t="shared" ref="BR13:BR60" si="36">IF(B13="","",IF(ISERROR(VLOOKUP(BO13,impa1,2,0)),"",VLOOKUP(BO13,impa1,2,0)))</f>
        <v/>
      </c>
      <c r="BS13" s="391" t="str">
        <f t="shared" ref="BS13:BS60" si="37">IF(B13="","",IF(ISERROR(VLOOKUP(BP13,prob1,2,0)),"",VLOOKUP(BP13,prob1,2,0)))</f>
        <v/>
      </c>
      <c r="BT13" s="391" t="str">
        <f t="shared" ref="BT13:BT60" si="38">IF(BH13="","",CONCATENATE(D13,BS13,BR13))</f>
        <v/>
      </c>
      <c r="BU13" s="322" t="str">
        <f t="shared" si="22"/>
        <v/>
      </c>
      <c r="BV13" s="322" t="str">
        <f t="shared" si="23"/>
        <v/>
      </c>
      <c r="BW13" s="322" t="str">
        <f t="shared" si="24"/>
        <v>RC1</v>
      </c>
      <c r="BX13" s="322" t="str">
        <f t="shared" si="25"/>
        <v>Posibilidad de recibir o solicitar cualquier dádiva o beneficio a nombre propio o de terceros con el fin de manipular u omitir información de los resultados de las auditorías internas y de segunda parte, evaluaciones y seguimientos para direccionar la toma de decisiones.</v>
      </c>
      <c r="BY13" s="317" t="str">
        <f t="shared" si="26"/>
        <v/>
      </c>
    </row>
    <row r="14" spans="1:77" s="355" customFormat="1" ht="105" customHeight="1" x14ac:dyDescent="0.25">
      <c r="A14" s="358"/>
      <c r="B14" s="312" t="s">
        <v>379</v>
      </c>
      <c r="C14" s="312" t="s">
        <v>380</v>
      </c>
      <c r="D14" s="313" t="s">
        <v>605</v>
      </c>
      <c r="E14" s="312" t="s">
        <v>769</v>
      </c>
      <c r="F14" s="315" t="s">
        <v>53</v>
      </c>
      <c r="G14" s="315" t="s">
        <v>1</v>
      </c>
      <c r="H14" s="315" t="s">
        <v>53</v>
      </c>
      <c r="I14" s="315" t="s">
        <v>53</v>
      </c>
      <c r="J14" s="312" t="s">
        <v>771</v>
      </c>
      <c r="K14" s="315" t="s">
        <v>632</v>
      </c>
      <c r="L14" s="315"/>
      <c r="M14" s="318"/>
      <c r="N14" s="315"/>
      <c r="O14" s="315"/>
      <c r="P14" s="315"/>
      <c r="Q14" s="319"/>
      <c r="R14" s="315"/>
      <c r="S14" s="315"/>
      <c r="T14" s="315"/>
      <c r="U14" s="315"/>
      <c r="V14" s="315"/>
      <c r="W14" s="317"/>
      <c r="X14" s="318"/>
      <c r="Y14" s="325" t="s">
        <v>772</v>
      </c>
      <c r="Z14" s="468"/>
      <c r="AA14" s="315" t="s">
        <v>0</v>
      </c>
      <c r="AB14" s="324"/>
      <c r="AC14" s="315"/>
      <c r="AD14" s="430"/>
      <c r="AE14" s="320"/>
      <c r="AF14" s="431"/>
      <c r="AG14" s="315" t="s">
        <v>22</v>
      </c>
      <c r="AH14" s="315"/>
      <c r="AI14" s="315" t="s">
        <v>334</v>
      </c>
      <c r="AJ14" s="315" t="s">
        <v>17</v>
      </c>
      <c r="AK14" s="315" t="s">
        <v>33</v>
      </c>
      <c r="AL14" s="321"/>
      <c r="AM14" s="315" t="s">
        <v>273</v>
      </c>
      <c r="AN14" s="317" t="str">
        <f t="shared" ref="AN14" si="39">IF(B14="","",IF(BF14&gt;=76,"Fuerte",IF(BF14&gt;=51,"Moderado","Débil")))</f>
        <v>Moderado</v>
      </c>
      <c r="AO14" s="317" t="str">
        <f t="shared" ref="AO14" si="40">IF(OR(AA14="insuficientes",AA14="No adecuadas",AJ14="Inadecuado",AK14="No documentado",AM14="Incompleta",AM14="No existe"),"Si","No")</f>
        <v>Si</v>
      </c>
      <c r="AP14" s="322" t="str">
        <f t="shared" ref="AP14" si="41">IF(AN14="","",IF(B14="","",IF(OR(AN14="Moderado",AN14="Débil"),"Si","No")))</f>
        <v>Si</v>
      </c>
      <c r="AQ14" s="319"/>
      <c r="AR14" s="315" t="s">
        <v>13</v>
      </c>
      <c r="AS14" s="322" t="str">
        <f t="shared" ref="AS14" si="42">IF(AN14="","",IF(AND(AN14="Fuerte",AR14="Fuerte"),"Fuerte",IF(AND(AN14="Fuerte",AR14="Moderado"),"Moderado",IF(AND(AN14="Fuerte",AR14="Débil"),"Débil",IF(AND(AN14="Moderado",AR14="Fuerte"),"Moderado",IF(AND(AN14="Moderado",AR14="Moderado"),"Moderado","Débil"))))))</f>
        <v>Moderado</v>
      </c>
      <c r="AT14" s="314"/>
      <c r="AU14" s="314"/>
      <c r="AV14" s="322"/>
      <c r="AW14" s="315" t="s">
        <v>13</v>
      </c>
      <c r="AX14" s="315" t="s">
        <v>12</v>
      </c>
      <c r="AY14" s="359" t="str">
        <f t="shared" si="5"/>
        <v>RC1</v>
      </c>
      <c r="AZ14" s="322">
        <f t="shared" ref="AZ14" si="43">IF(B14="","",IF(AA14="Adecuadas",30,IF(AA14="Insuficientes",10,0)))</f>
        <v>30</v>
      </c>
      <c r="BA14" s="322">
        <f t="shared" ref="BA14" si="44">IF(B14="","",IF(AC14="Preventivo",15,IF(AC14="Detectivo",10,IF(AC14="Correctivo",5,0))))</f>
        <v>0</v>
      </c>
      <c r="BB14" s="322">
        <f t="shared" ref="BB14" si="45">IF(B14="","",IF(AG14="Automático",10,IF(AG14="Dependiente de T.I.",7,IF(AG14="Manual",5,0))))</f>
        <v>5</v>
      </c>
      <c r="BC14" s="322">
        <f t="shared" ref="BC14" si="46">IF(B14="","",IF(AJ14="Adecuado",20,0))</f>
        <v>20</v>
      </c>
      <c r="BD14" s="322">
        <f t="shared" ref="BD14" si="47">IF(B14="","",IF(AK14="Documentado",10,0))</f>
        <v>0</v>
      </c>
      <c r="BE14" s="322">
        <f t="shared" ref="BE14" si="48">IF(B14="","",IF(AM14="Completa",15,IF(AM14="Incompleta",10,0)))</f>
        <v>15</v>
      </c>
      <c r="BF14" s="322">
        <f t="shared" ref="BF14" si="49">IF(B14="","",SUM(AZ14:BE14))</f>
        <v>70</v>
      </c>
      <c r="BG14" s="317"/>
      <c r="BH14" s="317"/>
      <c r="BI14" s="317"/>
      <c r="BJ14" s="322" t="str">
        <f>CONCATENATE(AV14,AW14,AX14)</f>
        <v>FuerteModerado</v>
      </c>
      <c r="BK14" s="389" t="e">
        <f t="shared" ref="BK14" si="50">IF(B14="","",VLOOKUP(BJ14,NRES,3,0))</f>
        <v>#N/A</v>
      </c>
      <c r="BL14" s="389" t="e">
        <f t="shared" ref="BL14" si="51">IF(B14="","",VLOOKUP(BJ14,NRES,2,0))</f>
        <v>#N/A</v>
      </c>
      <c r="BM14" s="390"/>
      <c r="BN14" s="390"/>
      <c r="BO14" s="389"/>
      <c r="BP14" s="389"/>
      <c r="BQ14" s="322"/>
      <c r="BR14" s="391"/>
      <c r="BS14" s="391"/>
      <c r="BT14" s="391"/>
      <c r="BU14" s="322"/>
      <c r="BV14" s="322"/>
      <c r="BW14" s="322" t="str">
        <f t="shared" ref="BW14" si="52">IF(F14="Si",D14,"")</f>
        <v>RC1</v>
      </c>
      <c r="BX14" s="322" t="str">
        <f t="shared" ref="BX14" si="53">IF(F14="Si",E14,"")</f>
        <v>Posibilidad de recibir o solicitar cualquier dádiva o beneficio a nombre propio o de terceros con el fin de manipular u omitir información de los resultados de las auditorías internas y de segunda parte, evaluaciones y seguimientos para direccionar la toma de decisiones.</v>
      </c>
      <c r="BY14" s="317"/>
    </row>
    <row r="15" spans="1:77" s="355" customFormat="1" ht="141.75" x14ac:dyDescent="0.25">
      <c r="A15" s="358"/>
      <c r="B15" s="312" t="s">
        <v>379</v>
      </c>
      <c r="C15" s="312" t="s">
        <v>380</v>
      </c>
      <c r="D15" s="313" t="s">
        <v>605</v>
      </c>
      <c r="E15" s="312" t="s">
        <v>769</v>
      </c>
      <c r="F15" s="315" t="s">
        <v>53</v>
      </c>
      <c r="G15" s="315" t="s">
        <v>1</v>
      </c>
      <c r="H15" s="315" t="s">
        <v>53</v>
      </c>
      <c r="I15" s="315" t="s">
        <v>53</v>
      </c>
      <c r="J15" s="312" t="s">
        <v>729</v>
      </c>
      <c r="K15" s="315" t="s">
        <v>491</v>
      </c>
      <c r="L15" s="315"/>
      <c r="M15" s="318"/>
      <c r="N15" s="315"/>
      <c r="O15" s="315"/>
      <c r="P15" s="315"/>
      <c r="Q15" s="319"/>
      <c r="R15" s="315"/>
      <c r="S15" s="315"/>
      <c r="T15" s="315"/>
      <c r="U15" s="315"/>
      <c r="V15" s="315"/>
      <c r="W15" s="317" t="str">
        <f>IF(B15="","",IF(ISERROR(VLOOKUP(CONCATENATE(L15,O15),ri,4,0)),"",VLOOKUP(CONCATENATE(L15,O15),ri,4,0)))</f>
        <v/>
      </c>
      <c r="X15" s="318"/>
      <c r="Y15" s="325" t="s">
        <v>705</v>
      </c>
      <c r="Z15" s="468"/>
      <c r="AA15" s="315" t="s">
        <v>0</v>
      </c>
      <c r="AB15" s="312"/>
      <c r="AC15" s="315" t="s">
        <v>20</v>
      </c>
      <c r="AD15" s="430" t="s">
        <v>640</v>
      </c>
      <c r="AE15" s="320" t="s">
        <v>641</v>
      </c>
      <c r="AF15" s="431" t="s">
        <v>642</v>
      </c>
      <c r="AG15" s="315" t="s">
        <v>22</v>
      </c>
      <c r="AH15" s="315"/>
      <c r="AI15" s="315" t="s">
        <v>47</v>
      </c>
      <c r="AJ15" s="315" t="s">
        <v>17</v>
      </c>
      <c r="AK15" s="315" t="s">
        <v>31</v>
      </c>
      <c r="AL15" s="321" t="s">
        <v>501</v>
      </c>
      <c r="AM15" s="327" t="s">
        <v>273</v>
      </c>
      <c r="AN15" s="317" t="str">
        <f t="shared" si="27"/>
        <v>Fuerte</v>
      </c>
      <c r="AO15" s="317" t="str">
        <f t="shared" si="28"/>
        <v>No</v>
      </c>
      <c r="AP15" s="322" t="str">
        <f t="shared" si="29"/>
        <v>No</v>
      </c>
      <c r="AQ15" s="394"/>
      <c r="AR15" s="315" t="s">
        <v>13</v>
      </c>
      <c r="AS15" s="322" t="str">
        <f>IF(AN15="","",IF(AND(AN15="Fuerte",AR15="Fuerte"),"Fuerte",IF(AND(AN15="Fuerte",AR15="Moderado"),"Moderado",IF(AND(AN15="Fuerte",AR15="Débil"),"Débil",IF(AND(AN15="Moderado",AR15="Fuerte"),"Moderado",IF(AND(AN15="Moderado",AR15="Moderado"),"Moderado","Débil"))))))</f>
        <v>Fuerte</v>
      </c>
      <c r="AT15" s="314"/>
      <c r="AU15" s="314"/>
      <c r="AV15" s="322" t="str">
        <f>IF(D15="","",IF(D15=D13,"",IF(D15=D13,"",VLOOKUP(D15,solcon,11,0))))</f>
        <v/>
      </c>
      <c r="AW15" s="315" t="s">
        <v>13</v>
      </c>
      <c r="AX15" s="315" t="s">
        <v>12</v>
      </c>
      <c r="AY15" s="357" t="str">
        <f t="shared" si="5"/>
        <v>RC1</v>
      </c>
      <c r="AZ15" s="322">
        <f t="shared" si="6"/>
        <v>30</v>
      </c>
      <c r="BA15" s="322">
        <f t="shared" si="7"/>
        <v>15</v>
      </c>
      <c r="BB15" s="322">
        <f t="shared" si="8"/>
        <v>5</v>
      </c>
      <c r="BC15" s="322">
        <f t="shared" si="9"/>
        <v>20</v>
      </c>
      <c r="BD15" s="322">
        <f t="shared" si="10"/>
        <v>10</v>
      </c>
      <c r="BE15" s="338">
        <f t="shared" si="11"/>
        <v>15</v>
      </c>
      <c r="BF15" s="338">
        <f t="shared" si="12"/>
        <v>95</v>
      </c>
      <c r="BG15" s="317" t="str">
        <f t="shared" ref="BG15" si="54">IF(B15="","",IF(ISERROR(VLOOKUP(O15,calprob,2,0)),"",VLOOKUP(O15,calprob,2,0)))</f>
        <v/>
      </c>
      <c r="BH15" s="317" t="str">
        <f t="shared" ref="BH15" si="55">IF(B15="","",IF(ISERROR(VLOOKUP(L15,calimp,2,0)),"",VLOOKUP(L15,calimp,2,0)))</f>
        <v/>
      </c>
      <c r="BI15" s="317" t="str">
        <f t="shared" ref="BI15" si="56">IF(BH15="","",+BH15*BG15)</f>
        <v/>
      </c>
      <c r="BJ15" s="322" t="str">
        <f>CONCATENATE(AV15,AW15,AX15)</f>
        <v>FuerteModerado</v>
      </c>
      <c r="BK15" s="389" t="e">
        <f t="shared" si="32"/>
        <v>#N/A</v>
      </c>
      <c r="BL15" s="389" t="e">
        <f t="shared" si="33"/>
        <v>#N/A</v>
      </c>
      <c r="BM15" s="390" t="str">
        <f t="shared" si="15"/>
        <v/>
      </c>
      <c r="BN15" s="390" t="str">
        <f t="shared" si="16"/>
        <v/>
      </c>
      <c r="BO15" s="389" t="e">
        <f t="shared" si="34"/>
        <v>#VALUE!</v>
      </c>
      <c r="BP15" s="389" t="e">
        <f t="shared" si="35"/>
        <v>#VALUE!</v>
      </c>
      <c r="BQ15" s="322"/>
      <c r="BR15" s="391" t="str">
        <f t="shared" si="36"/>
        <v/>
      </c>
      <c r="BS15" s="391" t="str">
        <f t="shared" si="37"/>
        <v/>
      </c>
      <c r="BT15" s="391" t="str">
        <f t="shared" si="38"/>
        <v/>
      </c>
      <c r="BU15" s="322" t="str">
        <f t="shared" si="22"/>
        <v/>
      </c>
      <c r="BV15" s="322" t="str">
        <f t="shared" si="23"/>
        <v/>
      </c>
      <c r="BW15" s="322" t="str">
        <f t="shared" si="24"/>
        <v>RC1</v>
      </c>
      <c r="BX15" s="322" t="str">
        <f t="shared" si="25"/>
        <v>Posibilidad de recibir o solicitar cualquier dádiva o beneficio a nombre propio o de terceros con el fin de manipular u omitir información de los resultados de las auditorías internas y de segunda parte, evaluaciones y seguimientos para direccionar la toma de decisiones.</v>
      </c>
      <c r="BY15" s="317" t="str">
        <f>IF(B15="","",IF(D15=D13,"",IF(ISERROR(VLOOKUP(CONCATENATE(BR15,BS15),ri,4,0)),"",VLOOKUP(CONCATENATE(BR15,BS15),ri,4,0))))</f>
        <v/>
      </c>
    </row>
    <row r="16" spans="1:77" s="355" customFormat="1" ht="153" customHeight="1" x14ac:dyDescent="0.25">
      <c r="A16" s="358"/>
      <c r="B16" s="312" t="s">
        <v>548</v>
      </c>
      <c r="C16" s="315" t="s">
        <v>730</v>
      </c>
      <c r="D16" s="313" t="s">
        <v>606</v>
      </c>
      <c r="E16" s="312" t="s">
        <v>776</v>
      </c>
      <c r="F16" s="315" t="s">
        <v>53</v>
      </c>
      <c r="G16" s="315" t="s">
        <v>1</v>
      </c>
      <c r="H16" s="315" t="s">
        <v>1</v>
      </c>
      <c r="I16" s="315" t="s">
        <v>53</v>
      </c>
      <c r="J16" s="312" t="s">
        <v>777</v>
      </c>
      <c r="K16" s="315" t="s">
        <v>632</v>
      </c>
      <c r="L16" s="315" t="s">
        <v>258</v>
      </c>
      <c r="M16" s="318" t="str">
        <f>IF(F16="","",IF(F16="SI","Usted seleccionó SI en tipologia de riesgo RC (riesgo de corrupción). Oprima para diligenciar el formato adjunto.","No Aplica"))</f>
        <v>Usted seleccionó SI en tipologia de riesgo RC (riesgo de corrupción). Oprima para diligenciar el formato adjunto.</v>
      </c>
      <c r="N16" s="315" t="s">
        <v>496</v>
      </c>
      <c r="O16" s="315" t="s">
        <v>199</v>
      </c>
      <c r="P16" s="318" t="str">
        <f>IF(F16="","",IF(F16="SI","Usted seleccionó SI en tipologia de riesgo RC (riesgo de corrupción). Oprima para diligenciar el formato adjunto.","No Aplica"))</f>
        <v>Usted seleccionó SI en tipologia de riesgo RC (riesgo de corrupción). Oprima para diligenciar el formato adjunto.</v>
      </c>
      <c r="Q16" s="315" t="s">
        <v>595</v>
      </c>
      <c r="R16" s="315" t="s">
        <v>376</v>
      </c>
      <c r="S16" s="315" t="s">
        <v>377</v>
      </c>
      <c r="T16" s="315" t="s">
        <v>375</v>
      </c>
      <c r="U16" s="315" t="s">
        <v>361</v>
      </c>
      <c r="V16" s="315" t="s">
        <v>500</v>
      </c>
      <c r="W16" s="317" t="str">
        <f>IF(B16="","",IF(ISERROR(VLOOKUP(CONCATENATE(L16,O16),ri,4,0)),"",VLOOKUP(CONCATENATE(L16,O16),ri,4,0)))</f>
        <v>Alto</v>
      </c>
      <c r="X16" s="318" t="s">
        <v>135</v>
      </c>
      <c r="Y16" s="325" t="s">
        <v>706</v>
      </c>
      <c r="Z16" s="468"/>
      <c r="AA16" s="315" t="s">
        <v>0</v>
      </c>
      <c r="AB16" s="312"/>
      <c r="AC16" s="315" t="s">
        <v>20</v>
      </c>
      <c r="AD16" s="430" t="s">
        <v>652</v>
      </c>
      <c r="AE16" s="320" t="s">
        <v>653</v>
      </c>
      <c r="AF16" s="431" t="s">
        <v>654</v>
      </c>
      <c r="AG16" s="315" t="s">
        <v>22</v>
      </c>
      <c r="AH16" s="315"/>
      <c r="AI16" s="315" t="s">
        <v>28</v>
      </c>
      <c r="AJ16" s="315" t="s">
        <v>17</v>
      </c>
      <c r="AK16" s="315" t="s">
        <v>31</v>
      </c>
      <c r="AL16" s="312" t="s">
        <v>755</v>
      </c>
      <c r="AM16" s="315" t="s">
        <v>273</v>
      </c>
      <c r="AN16" s="317" t="str">
        <f t="shared" ref="AN16:AN18" si="57">IF(B16="","",IF(BF16&gt;=76,"Fuerte",IF(BF16&gt;=51,"Moderado","Débil")))</f>
        <v>Fuerte</v>
      </c>
      <c r="AO16" s="317" t="str">
        <f t="shared" ref="AO16:AO18" si="58">IF(OR(AA16="insuficientes",AA16="No adecuadas",AJ16="Inadecuado",AK16="No documentado",AM16="Incompleta",AM16="No existe"),"Si","No")</f>
        <v>No</v>
      </c>
      <c r="AP16" s="322" t="str">
        <f t="shared" ref="AP16:AP18" si="59">IF(AN16="","",IF(B16="","",IF(OR(AN16="Moderado",AN16="Débil"),"Si","No")))</f>
        <v>No</v>
      </c>
      <c r="AQ16" s="319"/>
      <c r="AR16" s="315" t="s">
        <v>13</v>
      </c>
      <c r="AS16" s="322" t="str">
        <f t="shared" ref="AS16:AS18" si="60">IF(AN16="","",IF(AND(AN16="Fuerte",AR16="Fuerte"),"Fuerte",IF(AND(AN16="Fuerte",AR16="Moderado"),"Moderado",IF(AND(AN16="Fuerte",AR16="Débil"),"Débil",IF(AND(AN16="Moderado",AR16="Fuerte"),"Moderado",IF(AND(AN16="Moderado",AR16="Moderado"),"Moderado","Débil"))))))</f>
        <v>Fuerte</v>
      </c>
      <c r="AT16" s="315"/>
      <c r="AU16" s="315"/>
      <c r="AV16" s="322" t="str">
        <f t="shared" ref="AV16:AV17" si="61">IF(D16="","",IF(D16=D15,"",IF(D16=D15,"",VLOOKUP(D16,solcon,11,0))))</f>
        <v>Fuerte</v>
      </c>
      <c r="AW16" s="315" t="s">
        <v>12</v>
      </c>
      <c r="AX16" s="315" t="s">
        <v>12</v>
      </c>
      <c r="AY16" s="359" t="str">
        <f t="shared" ref="AY16:AY18" si="62">CONCATENATE(D16,O16,L16)</f>
        <v>RC2Mayor Raro</v>
      </c>
      <c r="AZ16" s="322">
        <f t="shared" ref="AZ16:AZ18" si="63">IF(B16="","",IF(AA16="Adecuadas",30,IF(AA16="Insuficientes",10,0)))</f>
        <v>30</v>
      </c>
      <c r="BA16" s="322">
        <f t="shared" ref="BA16:BA18" si="64">IF(B16="","",IF(AC16="Preventivo",15,IF(AC16="Detectivo",10,IF(AC16="Correctivo",5,0))))</f>
        <v>15</v>
      </c>
      <c r="BB16" s="322">
        <f t="shared" ref="BB16:BB18" si="65">IF(B16="","",IF(AG16="Automático",10,IF(AG16="Dependiente de T.I.",7,IF(AG16="Manual",5,0))))</f>
        <v>5</v>
      </c>
      <c r="BC16" s="322">
        <f t="shared" ref="BC16:BC18" si="66">IF(B16="","",IF(AJ16="Adecuado",20,0))</f>
        <v>20</v>
      </c>
      <c r="BD16" s="322">
        <f t="shared" ref="BD16:BD18" si="67">IF(B16="","",IF(AK16="Documentado",10,0))</f>
        <v>10</v>
      </c>
      <c r="BE16" s="338">
        <f t="shared" ref="BE16:BE18" si="68">IF(B16="","",IF(AM16="Completa",15,IF(AM16="Incompleta",10,0)))</f>
        <v>15</v>
      </c>
      <c r="BF16" s="338">
        <f t="shared" ref="BF16:BF18" si="69">IF(B16="","",SUM(AZ16:BE16))</f>
        <v>95</v>
      </c>
      <c r="BG16" s="317">
        <f t="shared" ref="BG16:BG18" si="70">IF(B16="","",IF(ISERROR(VLOOKUP(O16,calprob,2,0)),"",VLOOKUP(O16,calprob,2,0)))</f>
        <v>4</v>
      </c>
      <c r="BH16" s="317">
        <f t="shared" ref="BH16:BH18" si="71">IF(B16="","",IF(ISERROR(VLOOKUP(L16,calimp,2,0)),"",VLOOKUP(L16,calimp,2,0)))</f>
        <v>2</v>
      </c>
      <c r="BI16" s="317">
        <f>IF(BH16="","",+BH16*BG16)</f>
        <v>8</v>
      </c>
      <c r="BJ16" s="322" t="str">
        <f t="shared" ref="BJ16:BJ60" si="72">CONCATENATE(AV16,AW16,AX16)</f>
        <v>FuerteModeradoModerado</v>
      </c>
      <c r="BK16" s="389">
        <f t="shared" si="32"/>
        <v>-1</v>
      </c>
      <c r="BL16" s="389">
        <f t="shared" si="33"/>
        <v>-1</v>
      </c>
      <c r="BM16" s="390" t="str">
        <f t="shared" ref="BM16:BM26" si="73">(IF(ISERROR(VLOOKUP(CONCATENATE(AV16,AW16,AX16),residual,2,0)),"",VLOOKUP(CONCATENATE(AV16,AW16,AX16),residual,2,0)))</f>
        <v/>
      </c>
      <c r="BN16" s="390" t="str">
        <f t="shared" ref="BN16:BN26" si="74">IF(ISERROR(VLOOKUP(CONCATENATE(AV16,AW16,AX16),residual,3,0)),"",VLOOKUP(CONCATENATE(AV16,AW16,AX16),residual,3,0))</f>
        <v/>
      </c>
      <c r="BO16" s="389">
        <f t="shared" si="34"/>
        <v>1</v>
      </c>
      <c r="BP16" s="389">
        <f t="shared" si="35"/>
        <v>3</v>
      </c>
      <c r="BQ16" s="322"/>
      <c r="BR16" s="391" t="str">
        <f t="shared" si="36"/>
        <v>Improbable</v>
      </c>
      <c r="BS16" s="391" t="str">
        <f t="shared" si="37"/>
        <v>Importante</v>
      </c>
      <c r="BT16" s="391" t="str">
        <f t="shared" si="38"/>
        <v>RC2ImportanteImprobable</v>
      </c>
      <c r="BU16" s="322" t="str">
        <f t="shared" ref="BU16" si="75">+W16</f>
        <v>Alto</v>
      </c>
      <c r="BV16" s="322" t="str">
        <f t="shared" ref="BV16:BV26" si="76">+BY16</f>
        <v>Moderado</v>
      </c>
      <c r="BW16" s="322" t="str">
        <f t="shared" ref="BW16" si="77">IF(F16="Si",D16,"")</f>
        <v>RC2</v>
      </c>
      <c r="BX16" s="322" t="str">
        <f t="shared" ref="BX16" si="78">IF(F16="Si",E16,"")</f>
        <v>Posibilidad de afectación económica y reputacional por demandas, sanciones por los grupos de valor por la falsificación o manipulación intencionada de la información para beneficio propio o de terceros</v>
      </c>
      <c r="BY16" s="317" t="str">
        <f t="shared" si="26"/>
        <v>Moderado</v>
      </c>
    </row>
    <row r="17" spans="1:77" s="355" customFormat="1" ht="121.5" customHeight="1" x14ac:dyDescent="0.25">
      <c r="A17" s="358"/>
      <c r="B17" s="312" t="s">
        <v>548</v>
      </c>
      <c r="C17" s="315" t="s">
        <v>730</v>
      </c>
      <c r="D17" s="313" t="s">
        <v>606</v>
      </c>
      <c r="E17" s="312" t="s">
        <v>776</v>
      </c>
      <c r="F17" s="315" t="s">
        <v>53</v>
      </c>
      <c r="G17" s="315" t="s">
        <v>1</v>
      </c>
      <c r="H17" s="315" t="s">
        <v>1</v>
      </c>
      <c r="I17" s="315" t="s">
        <v>53</v>
      </c>
      <c r="J17" s="312" t="s">
        <v>733</v>
      </c>
      <c r="K17" s="315" t="s">
        <v>632</v>
      </c>
      <c r="L17" s="315"/>
      <c r="M17" s="318"/>
      <c r="N17" s="315"/>
      <c r="O17" s="315"/>
      <c r="P17" s="318"/>
      <c r="Q17" s="315"/>
      <c r="R17" s="315"/>
      <c r="S17" s="315"/>
      <c r="T17" s="315"/>
      <c r="U17" s="315"/>
      <c r="V17" s="315"/>
      <c r="W17" s="317"/>
      <c r="X17" s="318"/>
      <c r="Y17" s="325" t="s">
        <v>703</v>
      </c>
      <c r="Z17" s="467"/>
      <c r="AA17" s="327" t="s">
        <v>0</v>
      </c>
      <c r="AB17" s="324"/>
      <c r="AC17" s="327" t="s">
        <v>20</v>
      </c>
      <c r="AD17" s="430" t="s">
        <v>643</v>
      </c>
      <c r="AE17" s="320" t="s">
        <v>644</v>
      </c>
      <c r="AF17" s="431" t="s">
        <v>645</v>
      </c>
      <c r="AG17" s="327" t="s">
        <v>22</v>
      </c>
      <c r="AH17" s="327"/>
      <c r="AI17" s="327" t="s">
        <v>334</v>
      </c>
      <c r="AJ17" s="327" t="s">
        <v>17</v>
      </c>
      <c r="AK17" s="327" t="s">
        <v>31</v>
      </c>
      <c r="AL17" s="448" t="s">
        <v>727</v>
      </c>
      <c r="AM17" s="327" t="s">
        <v>273</v>
      </c>
      <c r="AN17" s="332" t="str">
        <f t="shared" si="57"/>
        <v>Fuerte</v>
      </c>
      <c r="AO17" s="332" t="str">
        <f t="shared" si="58"/>
        <v>No</v>
      </c>
      <c r="AP17" s="338" t="str">
        <f t="shared" si="59"/>
        <v>No</v>
      </c>
      <c r="AQ17" s="325"/>
      <c r="AR17" s="327" t="s">
        <v>13</v>
      </c>
      <c r="AS17" s="338" t="str">
        <f t="shared" si="60"/>
        <v>Fuerte</v>
      </c>
      <c r="AT17" s="332"/>
      <c r="AU17" s="332"/>
      <c r="AV17" s="322" t="str">
        <f t="shared" si="61"/>
        <v/>
      </c>
      <c r="AW17" s="327" t="s">
        <v>13</v>
      </c>
      <c r="AX17" s="327" t="s">
        <v>12</v>
      </c>
      <c r="AY17" s="359" t="str">
        <f t="shared" si="62"/>
        <v>RC2</v>
      </c>
      <c r="AZ17" s="322">
        <f t="shared" si="63"/>
        <v>30</v>
      </c>
      <c r="BA17" s="322">
        <f t="shared" si="64"/>
        <v>15</v>
      </c>
      <c r="BB17" s="322">
        <f t="shared" si="65"/>
        <v>5</v>
      </c>
      <c r="BC17" s="322">
        <f t="shared" si="66"/>
        <v>20</v>
      </c>
      <c r="BD17" s="322">
        <f t="shared" si="67"/>
        <v>10</v>
      </c>
      <c r="BE17" s="322">
        <f t="shared" si="68"/>
        <v>15</v>
      </c>
      <c r="BF17" s="322">
        <f t="shared" si="69"/>
        <v>95</v>
      </c>
      <c r="BG17" s="317"/>
      <c r="BH17" s="317"/>
      <c r="BI17" s="317"/>
      <c r="BJ17" s="322" t="str">
        <f t="shared" si="72"/>
        <v>FuerteModerado</v>
      </c>
      <c r="BK17" s="389" t="e">
        <f t="shared" si="32"/>
        <v>#N/A</v>
      </c>
      <c r="BL17" s="389" t="e">
        <f t="shared" si="33"/>
        <v>#N/A</v>
      </c>
      <c r="BM17" s="390"/>
      <c r="BN17" s="390"/>
      <c r="BO17" s="389" t="e">
        <f t="shared" si="34"/>
        <v>#N/A</v>
      </c>
      <c r="BP17" s="389" t="e">
        <f t="shared" si="35"/>
        <v>#N/A</v>
      </c>
      <c r="BQ17" s="322"/>
      <c r="BR17" s="391" t="str">
        <f t="shared" si="36"/>
        <v/>
      </c>
      <c r="BS17" s="391" t="str">
        <f t="shared" si="37"/>
        <v/>
      </c>
      <c r="BT17" s="391" t="str">
        <f t="shared" si="38"/>
        <v/>
      </c>
      <c r="BU17" s="322"/>
      <c r="BV17" s="322" t="str">
        <f t="shared" ref="BV17:BV23" si="79">+BY17</f>
        <v/>
      </c>
      <c r="BW17" s="322" t="str">
        <f t="shared" ref="BW17:BW23" si="80">IF(F17="Si",D17,"")</f>
        <v>RC2</v>
      </c>
      <c r="BX17" s="322" t="str">
        <f t="shared" ref="BX17:BX23" si="81">IF(F17="Si",E17,"")</f>
        <v>Posibilidad de afectación económica y reputacional por demandas, sanciones por los grupos de valor por la falsificación o manipulación intencionada de la información para beneficio propio o de terceros</v>
      </c>
      <c r="BY17" s="317" t="str">
        <f t="shared" si="26"/>
        <v/>
      </c>
    </row>
    <row r="18" spans="1:77" s="355" customFormat="1" ht="99" customHeight="1" x14ac:dyDescent="0.25">
      <c r="A18" s="358"/>
      <c r="B18" s="312" t="s">
        <v>548</v>
      </c>
      <c r="C18" s="315" t="s">
        <v>730</v>
      </c>
      <c r="D18" s="313" t="s">
        <v>606</v>
      </c>
      <c r="E18" s="312" t="s">
        <v>776</v>
      </c>
      <c r="F18" s="315" t="s">
        <v>53</v>
      </c>
      <c r="G18" s="315" t="s">
        <v>1</v>
      </c>
      <c r="H18" s="315" t="s">
        <v>1</v>
      </c>
      <c r="I18" s="315" t="s">
        <v>53</v>
      </c>
      <c r="J18" s="312" t="s">
        <v>550</v>
      </c>
      <c r="K18" s="315" t="s">
        <v>632</v>
      </c>
      <c r="L18" s="315"/>
      <c r="M18" s="360"/>
      <c r="N18" s="315"/>
      <c r="O18" s="315"/>
      <c r="P18" s="360"/>
      <c r="Q18" s="315"/>
      <c r="R18" s="315"/>
      <c r="S18" s="315"/>
      <c r="T18" s="315"/>
      <c r="U18" s="315"/>
      <c r="V18" s="315"/>
      <c r="W18" s="317"/>
      <c r="X18" s="318"/>
      <c r="Y18" s="325" t="s">
        <v>756</v>
      </c>
      <c r="Z18" s="468"/>
      <c r="AA18" s="315" t="s">
        <v>0</v>
      </c>
      <c r="AB18" s="312"/>
      <c r="AC18" s="315" t="s">
        <v>20</v>
      </c>
      <c r="AD18" s="430" t="s">
        <v>655</v>
      </c>
      <c r="AE18" s="320" t="s">
        <v>656</v>
      </c>
      <c r="AF18" s="431" t="s">
        <v>657</v>
      </c>
      <c r="AG18" s="315" t="s">
        <v>22</v>
      </c>
      <c r="AH18" s="315"/>
      <c r="AI18" s="315" t="s">
        <v>334</v>
      </c>
      <c r="AJ18" s="315" t="s">
        <v>17</v>
      </c>
      <c r="AK18" s="315" t="s">
        <v>31</v>
      </c>
      <c r="AL18" s="312" t="s">
        <v>549</v>
      </c>
      <c r="AM18" s="315" t="s">
        <v>273</v>
      </c>
      <c r="AN18" s="317" t="str">
        <f t="shared" si="57"/>
        <v>Fuerte</v>
      </c>
      <c r="AO18" s="317" t="str">
        <f t="shared" si="58"/>
        <v>No</v>
      </c>
      <c r="AP18" s="322" t="str">
        <f t="shared" si="59"/>
        <v>No</v>
      </c>
      <c r="AQ18" s="319"/>
      <c r="AR18" s="315" t="s">
        <v>13</v>
      </c>
      <c r="AS18" s="322" t="str">
        <f t="shared" si="60"/>
        <v>Fuerte</v>
      </c>
      <c r="AT18" s="315"/>
      <c r="AU18" s="315"/>
      <c r="AV18" s="322"/>
      <c r="AW18" s="327" t="s">
        <v>13</v>
      </c>
      <c r="AX18" s="327" t="s">
        <v>13</v>
      </c>
      <c r="AY18" s="359" t="str">
        <f t="shared" si="62"/>
        <v>RC2</v>
      </c>
      <c r="AZ18" s="322">
        <f t="shared" si="63"/>
        <v>30</v>
      </c>
      <c r="BA18" s="322">
        <f t="shared" si="64"/>
        <v>15</v>
      </c>
      <c r="BB18" s="322">
        <f t="shared" si="65"/>
        <v>5</v>
      </c>
      <c r="BC18" s="322">
        <f t="shared" si="66"/>
        <v>20</v>
      </c>
      <c r="BD18" s="322">
        <f t="shared" si="67"/>
        <v>10</v>
      </c>
      <c r="BE18" s="338">
        <f t="shared" si="68"/>
        <v>15</v>
      </c>
      <c r="BF18" s="338">
        <f t="shared" si="69"/>
        <v>95</v>
      </c>
      <c r="BG18" s="317" t="str">
        <f t="shared" si="70"/>
        <v/>
      </c>
      <c r="BH18" s="317" t="str">
        <f t="shared" si="71"/>
        <v/>
      </c>
      <c r="BI18" s="317" t="str">
        <f t="shared" ref="BI18" si="82">IF(BH18="","",+BH18*BG18)</f>
        <v/>
      </c>
      <c r="BJ18" s="322" t="str">
        <f t="shared" si="72"/>
        <v>FuerteFuerte</v>
      </c>
      <c r="BK18" s="389" t="e">
        <f t="shared" si="32"/>
        <v>#N/A</v>
      </c>
      <c r="BL18" s="389" t="e">
        <f t="shared" si="33"/>
        <v>#N/A</v>
      </c>
      <c r="BM18" s="390" t="str">
        <f t="shared" si="73"/>
        <v/>
      </c>
      <c r="BN18" s="390" t="str">
        <f t="shared" si="74"/>
        <v/>
      </c>
      <c r="BO18" s="389" t="e">
        <f t="shared" si="34"/>
        <v>#VALUE!</v>
      </c>
      <c r="BP18" s="389" t="e">
        <f t="shared" si="35"/>
        <v>#VALUE!</v>
      </c>
      <c r="BQ18" s="322"/>
      <c r="BR18" s="391" t="str">
        <f t="shared" si="36"/>
        <v/>
      </c>
      <c r="BS18" s="391" t="str">
        <f t="shared" si="37"/>
        <v/>
      </c>
      <c r="BT18" s="391" t="str">
        <f t="shared" si="38"/>
        <v/>
      </c>
      <c r="BU18" s="322"/>
      <c r="BV18" s="322" t="str">
        <f t="shared" si="79"/>
        <v/>
      </c>
      <c r="BW18" s="322" t="str">
        <f t="shared" si="80"/>
        <v>RC2</v>
      </c>
      <c r="BX18" s="322" t="str">
        <f t="shared" si="81"/>
        <v>Posibilidad de afectación económica y reputacional por demandas, sanciones por los grupos de valor por la falsificación o manipulación intencionada de la información para beneficio propio o de terceros</v>
      </c>
      <c r="BY18" s="317" t="str">
        <f t="shared" si="26"/>
        <v/>
      </c>
    </row>
    <row r="19" spans="1:77" s="355" customFormat="1" ht="108" customHeight="1" x14ac:dyDescent="0.25">
      <c r="A19" s="358"/>
      <c r="B19" s="312" t="s">
        <v>548</v>
      </c>
      <c r="C19" s="315" t="s">
        <v>730</v>
      </c>
      <c r="D19" s="313" t="s">
        <v>606</v>
      </c>
      <c r="E19" s="312" t="s">
        <v>776</v>
      </c>
      <c r="F19" s="315" t="s">
        <v>53</v>
      </c>
      <c r="G19" s="315" t="s">
        <v>1</v>
      </c>
      <c r="H19" s="315" t="s">
        <v>1</v>
      </c>
      <c r="I19" s="315" t="s">
        <v>53</v>
      </c>
      <c r="J19" s="312" t="s">
        <v>578</v>
      </c>
      <c r="K19" s="315" t="s">
        <v>632</v>
      </c>
      <c r="L19" s="315"/>
      <c r="M19" s="318"/>
      <c r="N19" s="315"/>
      <c r="O19" s="315"/>
      <c r="P19" s="360"/>
      <c r="Q19" s="315"/>
      <c r="R19" s="315"/>
      <c r="S19" s="315"/>
      <c r="T19" s="315"/>
      <c r="U19" s="315"/>
      <c r="V19" s="315"/>
      <c r="W19" s="317"/>
      <c r="X19" s="318"/>
      <c r="Y19" s="325" t="s">
        <v>757</v>
      </c>
      <c r="Z19" s="468"/>
      <c r="AA19" s="316" t="s">
        <v>0</v>
      </c>
      <c r="AB19" s="316"/>
      <c r="AC19" s="315" t="s">
        <v>20</v>
      </c>
      <c r="AD19" s="430" t="s">
        <v>658</v>
      </c>
      <c r="AE19" s="320" t="s">
        <v>659</v>
      </c>
      <c r="AF19" s="431" t="s">
        <v>660</v>
      </c>
      <c r="AG19" s="315" t="s">
        <v>34</v>
      </c>
      <c r="AH19" s="315"/>
      <c r="AI19" s="315" t="s">
        <v>334</v>
      </c>
      <c r="AJ19" s="315" t="s">
        <v>17</v>
      </c>
      <c r="AK19" s="315" t="s">
        <v>31</v>
      </c>
      <c r="AL19" s="323" t="s">
        <v>555</v>
      </c>
      <c r="AM19" s="315" t="s">
        <v>273</v>
      </c>
      <c r="AN19" s="317" t="str">
        <f t="shared" ref="AN19:AN23" si="83">IF(B19="","",IF(BF19&gt;=76,"Fuerte",IF(BF19&gt;=51,"Moderado","Débil")))</f>
        <v>Fuerte</v>
      </c>
      <c r="AO19" s="317" t="str">
        <f t="shared" ref="AO19:AO20" si="84">IF(OR(AA19="insuficientes",AA19="No adecuadas",AJ19="Inadecuado",AK19="No documentado",AM19="Incompleta",AM19="No existe"),"Si","No")</f>
        <v>No</v>
      </c>
      <c r="AP19" s="322" t="str">
        <f t="shared" ref="AP19:AP21" si="85">IF(AN19="","",IF(B19="","",IF(OR(AN19="Moderado",AN19="Débil"),"Si","No")))</f>
        <v>No</v>
      </c>
      <c r="AQ19" s="319"/>
      <c r="AR19" s="315" t="s">
        <v>13</v>
      </c>
      <c r="AS19" s="322" t="str">
        <f t="shared" ref="AS19:AS21" si="86">IF(AN19="","",IF(AND(AN19="Fuerte",AR19="Fuerte"),"Fuerte",IF(AND(AN19="Fuerte",AR19="Moderado"),"Moderado",IF(AND(AN19="Fuerte",AR19="Débil"),"Débil",IF(AND(AN19="Moderado",AR19="Fuerte"),"Moderado",IF(AND(AN19="Moderado",AR19="Moderado"),"Moderado","Débil"))))))</f>
        <v>Fuerte</v>
      </c>
      <c r="AT19" s="315"/>
      <c r="AU19" s="315"/>
      <c r="AV19" s="322"/>
      <c r="AW19" s="327" t="s">
        <v>13</v>
      </c>
      <c r="AX19" s="327" t="s">
        <v>13</v>
      </c>
      <c r="AY19" s="357" t="str">
        <f t="shared" ref="AY19:AY23" si="87">CONCATENATE(D19,O19,L19)</f>
        <v>RC2</v>
      </c>
      <c r="AZ19" s="322">
        <f t="shared" ref="AZ19:AZ23" si="88">IF(B19="","",IF(AA19="Adecuadas",30,IF(AA19="Insuficientes",10,0)))</f>
        <v>30</v>
      </c>
      <c r="BA19" s="322">
        <f t="shared" ref="BA19:BA23" si="89">IF(B19="","",IF(AC19="Preventivo",15,IF(AC19="Detectivo",10,IF(AC19="Correctivo",5,0))))</f>
        <v>15</v>
      </c>
      <c r="BB19" s="322">
        <f t="shared" ref="BB19:BB23" si="90">IF(B19="","",IF(AG19="Automático",10,IF(AG19="Dependiente de T.I.",7,IF(AG19="Manual",5,0))))</f>
        <v>7</v>
      </c>
      <c r="BC19" s="322">
        <f t="shared" ref="BC19:BC23" si="91">IF(B19="","",IF(AJ19="Adecuado",20,0))</f>
        <v>20</v>
      </c>
      <c r="BD19" s="322">
        <f t="shared" ref="BD19:BD23" si="92">IF(B19="","",IF(AK19="Documentado",10,0))</f>
        <v>10</v>
      </c>
      <c r="BE19" s="322">
        <f t="shared" ref="BE19:BE23" si="93">IF(B19="","",IF(AM19="Completa",15,IF(AM19="Incompleta",10,0)))</f>
        <v>15</v>
      </c>
      <c r="BF19" s="322">
        <f t="shared" ref="BF19:BF23" si="94">IF(B19="","",SUM(AZ19:BE19))</f>
        <v>97</v>
      </c>
      <c r="BG19" s="317" t="str">
        <f>IF(B19="","",IF(ISERROR(VLOOKUP(O19,calprob,2,0)),"",VLOOKUP(O19,calprob,2,0)))</f>
        <v/>
      </c>
      <c r="BH19" s="317" t="str">
        <f>IF(B19="","",IF(ISERROR(VLOOKUP(L19,calimp,2,0)),"",VLOOKUP(L19,calimp,2,0)))</f>
        <v/>
      </c>
      <c r="BI19" s="317" t="str">
        <f t="shared" ref="BI19:BI23" si="95">IF(BH19="","",+BH19*BG19)</f>
        <v/>
      </c>
      <c r="BJ19" s="322" t="str">
        <f t="shared" si="72"/>
        <v>FuerteFuerte</v>
      </c>
      <c r="BK19" s="389" t="e">
        <f t="shared" si="32"/>
        <v>#N/A</v>
      </c>
      <c r="BL19" s="389" t="e">
        <f t="shared" si="33"/>
        <v>#N/A</v>
      </c>
      <c r="BM19" s="390" t="str">
        <f t="shared" ref="BM19:BM23" si="96">(IF(ISERROR(VLOOKUP(CONCATENATE(AV19,AW19,AX19),residual,2,0)),"",VLOOKUP(CONCATENATE(AV19,AW19,AX19),residual,2,0)))</f>
        <v/>
      </c>
      <c r="BN19" s="390" t="str">
        <f t="shared" ref="BN19:BN23" si="97">IF(ISERROR(VLOOKUP(CONCATENATE(AV19,AW19,AX19),residual,3,0)),"",VLOOKUP(CONCATENATE(AV19,AW19,AX19),residual,3,0))</f>
        <v/>
      </c>
      <c r="BO19" s="389" t="e">
        <f t="shared" si="34"/>
        <v>#VALUE!</v>
      </c>
      <c r="BP19" s="389" t="e">
        <f t="shared" si="35"/>
        <v>#VALUE!</v>
      </c>
      <c r="BQ19" s="322"/>
      <c r="BR19" s="391" t="str">
        <f t="shared" si="36"/>
        <v/>
      </c>
      <c r="BS19" s="391" t="str">
        <f t="shared" si="37"/>
        <v/>
      </c>
      <c r="BT19" s="391" t="str">
        <f t="shared" si="38"/>
        <v/>
      </c>
      <c r="BU19" s="322"/>
      <c r="BV19" s="322" t="str">
        <f t="shared" si="79"/>
        <v/>
      </c>
      <c r="BW19" s="322" t="str">
        <f t="shared" si="80"/>
        <v>RC2</v>
      </c>
      <c r="BX19" s="322" t="str">
        <f t="shared" si="81"/>
        <v>Posibilidad de afectación económica y reputacional por demandas, sanciones por los grupos de valor por la falsificación o manipulación intencionada de la información para beneficio propio o de terceros</v>
      </c>
      <c r="BY19" s="317" t="str">
        <f t="shared" si="26"/>
        <v/>
      </c>
    </row>
    <row r="20" spans="1:77" s="355" customFormat="1" ht="126" x14ac:dyDescent="0.25">
      <c r="A20" s="358"/>
      <c r="B20" s="312" t="s">
        <v>548</v>
      </c>
      <c r="C20" s="315" t="s">
        <v>730</v>
      </c>
      <c r="D20" s="313" t="s">
        <v>606</v>
      </c>
      <c r="E20" s="312" t="s">
        <v>776</v>
      </c>
      <c r="F20" s="315" t="s">
        <v>53</v>
      </c>
      <c r="G20" s="315" t="s">
        <v>1</v>
      </c>
      <c r="H20" s="315" t="s">
        <v>1</v>
      </c>
      <c r="I20" s="315" t="s">
        <v>53</v>
      </c>
      <c r="J20" s="312" t="s">
        <v>556</v>
      </c>
      <c r="K20" s="315" t="s">
        <v>632</v>
      </c>
      <c r="L20" s="315"/>
      <c r="M20" s="318"/>
      <c r="N20" s="315"/>
      <c r="O20" s="315"/>
      <c r="P20" s="360"/>
      <c r="Q20" s="315"/>
      <c r="R20" s="315"/>
      <c r="S20" s="315"/>
      <c r="T20" s="315"/>
      <c r="U20" s="315"/>
      <c r="V20" s="315"/>
      <c r="W20" s="317"/>
      <c r="X20" s="318"/>
      <c r="Y20" s="325" t="s">
        <v>758</v>
      </c>
      <c r="Z20" s="468"/>
      <c r="AA20" s="316" t="s">
        <v>0</v>
      </c>
      <c r="AB20" s="316"/>
      <c r="AC20" s="315" t="s">
        <v>20</v>
      </c>
      <c r="AD20" s="430" t="s">
        <v>664</v>
      </c>
      <c r="AE20" s="320" t="s">
        <v>665</v>
      </c>
      <c r="AF20" s="431" t="s">
        <v>666</v>
      </c>
      <c r="AG20" s="315" t="s">
        <v>34</v>
      </c>
      <c r="AH20" s="315"/>
      <c r="AI20" s="315" t="s">
        <v>334</v>
      </c>
      <c r="AJ20" s="315" t="s">
        <v>17</v>
      </c>
      <c r="AK20" s="315" t="s">
        <v>31</v>
      </c>
      <c r="AL20" s="321" t="s">
        <v>558</v>
      </c>
      <c r="AM20" s="315" t="s">
        <v>273</v>
      </c>
      <c r="AN20" s="317" t="str">
        <f t="shared" si="83"/>
        <v>Fuerte</v>
      </c>
      <c r="AO20" s="317" t="str">
        <f t="shared" si="84"/>
        <v>No</v>
      </c>
      <c r="AP20" s="322" t="str">
        <f t="shared" si="85"/>
        <v>No</v>
      </c>
      <c r="AQ20" s="319"/>
      <c r="AR20" s="315" t="s">
        <v>12</v>
      </c>
      <c r="AS20" s="322" t="str">
        <f t="shared" si="86"/>
        <v>Moderado</v>
      </c>
      <c r="AT20" s="315"/>
      <c r="AU20" s="315"/>
      <c r="AV20" s="322"/>
      <c r="AW20" s="327" t="s">
        <v>13</v>
      </c>
      <c r="AX20" s="327" t="s">
        <v>13</v>
      </c>
      <c r="AY20" s="357" t="str">
        <f t="shared" si="87"/>
        <v>RC2</v>
      </c>
      <c r="AZ20" s="322">
        <f t="shared" si="88"/>
        <v>30</v>
      </c>
      <c r="BA20" s="322">
        <f t="shared" si="89"/>
        <v>15</v>
      </c>
      <c r="BB20" s="322">
        <f t="shared" si="90"/>
        <v>7</v>
      </c>
      <c r="BC20" s="322">
        <f t="shared" si="91"/>
        <v>20</v>
      </c>
      <c r="BD20" s="322">
        <f t="shared" si="92"/>
        <v>10</v>
      </c>
      <c r="BE20" s="322">
        <f t="shared" si="93"/>
        <v>15</v>
      </c>
      <c r="BF20" s="322">
        <f t="shared" si="94"/>
        <v>97</v>
      </c>
      <c r="BG20" s="317" t="str">
        <f>IF(B20="","",IF(ISERROR(VLOOKUP(O20,calprob,2,0)),"",VLOOKUP(O20,calprob,2,0)))</f>
        <v/>
      </c>
      <c r="BH20" s="317" t="str">
        <f>IF(B20="","",IF(ISERROR(VLOOKUP(L20,calimp,2,0)),"",VLOOKUP(L20,calimp,2,0)))</f>
        <v/>
      </c>
      <c r="BI20" s="317" t="str">
        <f t="shared" si="95"/>
        <v/>
      </c>
      <c r="BJ20" s="322" t="str">
        <f t="shared" si="72"/>
        <v>FuerteFuerte</v>
      </c>
      <c r="BK20" s="389" t="e">
        <f t="shared" si="32"/>
        <v>#N/A</v>
      </c>
      <c r="BL20" s="389" t="e">
        <f t="shared" si="33"/>
        <v>#N/A</v>
      </c>
      <c r="BM20" s="390" t="str">
        <f t="shared" si="96"/>
        <v/>
      </c>
      <c r="BN20" s="390" t="str">
        <f t="shared" si="97"/>
        <v/>
      </c>
      <c r="BO20" s="389" t="e">
        <f t="shared" si="34"/>
        <v>#VALUE!</v>
      </c>
      <c r="BP20" s="389" t="e">
        <f t="shared" si="35"/>
        <v>#VALUE!</v>
      </c>
      <c r="BQ20" s="322"/>
      <c r="BR20" s="391" t="str">
        <f t="shared" si="36"/>
        <v/>
      </c>
      <c r="BS20" s="391" t="str">
        <f t="shared" si="37"/>
        <v/>
      </c>
      <c r="BT20" s="391" t="str">
        <f t="shared" si="38"/>
        <v/>
      </c>
      <c r="BU20" s="322"/>
      <c r="BV20" s="322" t="str">
        <f t="shared" si="79"/>
        <v/>
      </c>
      <c r="BW20" s="322" t="str">
        <f t="shared" si="80"/>
        <v>RC2</v>
      </c>
      <c r="BX20" s="322" t="str">
        <f t="shared" si="81"/>
        <v>Posibilidad de afectación económica y reputacional por demandas, sanciones por los grupos de valor por la falsificación o manipulación intencionada de la información para beneficio propio o de terceros</v>
      </c>
      <c r="BY20" s="317" t="str">
        <f t="shared" si="26"/>
        <v/>
      </c>
    </row>
    <row r="21" spans="1:77" s="355" customFormat="1" ht="78.75" x14ac:dyDescent="0.25">
      <c r="A21" s="358"/>
      <c r="B21" s="312" t="s">
        <v>548</v>
      </c>
      <c r="C21" s="315" t="s">
        <v>730</v>
      </c>
      <c r="D21" s="313" t="s">
        <v>606</v>
      </c>
      <c r="E21" s="312" t="s">
        <v>776</v>
      </c>
      <c r="F21" s="315" t="s">
        <v>53</v>
      </c>
      <c r="G21" s="315" t="s">
        <v>1</v>
      </c>
      <c r="H21" s="315" t="s">
        <v>1</v>
      </c>
      <c r="I21" s="315" t="s">
        <v>53</v>
      </c>
      <c r="J21" s="312" t="s">
        <v>557</v>
      </c>
      <c r="K21" s="315" t="s">
        <v>491</v>
      </c>
      <c r="L21" s="315"/>
      <c r="M21" s="318"/>
      <c r="N21" s="315"/>
      <c r="O21" s="315"/>
      <c r="P21" s="360"/>
      <c r="Q21" s="315"/>
      <c r="R21" s="315"/>
      <c r="S21" s="315"/>
      <c r="T21" s="315"/>
      <c r="U21" s="315"/>
      <c r="V21" s="315"/>
      <c r="W21" s="317"/>
      <c r="X21" s="318"/>
      <c r="Y21" s="325" t="s">
        <v>759</v>
      </c>
      <c r="Z21" s="468"/>
      <c r="AA21" s="315" t="s">
        <v>0</v>
      </c>
      <c r="AB21" s="315"/>
      <c r="AC21" s="315" t="s">
        <v>21</v>
      </c>
      <c r="AD21" s="430" t="s">
        <v>667</v>
      </c>
      <c r="AE21" s="320" t="s">
        <v>668</v>
      </c>
      <c r="AF21" s="431" t="s">
        <v>669</v>
      </c>
      <c r="AG21" s="315" t="s">
        <v>22</v>
      </c>
      <c r="AH21" s="315"/>
      <c r="AI21" s="327" t="s">
        <v>5</v>
      </c>
      <c r="AJ21" s="315" t="s">
        <v>17</v>
      </c>
      <c r="AK21" s="315" t="s">
        <v>31</v>
      </c>
      <c r="AL21" s="321" t="s">
        <v>555</v>
      </c>
      <c r="AM21" s="315" t="s">
        <v>273</v>
      </c>
      <c r="AN21" s="317" t="str">
        <f t="shared" si="83"/>
        <v>Fuerte</v>
      </c>
      <c r="AO21" s="317" t="s">
        <v>1</v>
      </c>
      <c r="AP21" s="322" t="str">
        <f t="shared" si="85"/>
        <v>No</v>
      </c>
      <c r="AQ21" s="319"/>
      <c r="AR21" s="315" t="s">
        <v>13</v>
      </c>
      <c r="AS21" s="322" t="str">
        <f t="shared" si="86"/>
        <v>Fuerte</v>
      </c>
      <c r="AT21" s="315"/>
      <c r="AU21" s="315"/>
      <c r="AV21" s="322"/>
      <c r="AW21" s="327" t="s">
        <v>13</v>
      </c>
      <c r="AX21" s="327" t="s">
        <v>13</v>
      </c>
      <c r="AY21" s="357" t="str">
        <f t="shared" si="87"/>
        <v>RC2</v>
      </c>
      <c r="AZ21" s="322">
        <f t="shared" si="88"/>
        <v>30</v>
      </c>
      <c r="BA21" s="322">
        <f t="shared" si="89"/>
        <v>10</v>
      </c>
      <c r="BB21" s="322">
        <f t="shared" si="90"/>
        <v>5</v>
      </c>
      <c r="BC21" s="322">
        <f t="shared" si="91"/>
        <v>20</v>
      </c>
      <c r="BD21" s="322">
        <f t="shared" si="92"/>
        <v>10</v>
      </c>
      <c r="BE21" s="322">
        <f t="shared" si="93"/>
        <v>15</v>
      </c>
      <c r="BF21" s="322">
        <f t="shared" si="94"/>
        <v>90</v>
      </c>
      <c r="BG21" s="317" t="str">
        <f>IF(B21="","",IF(ISERROR(VLOOKUP(O21,calprob,2,0)),"",VLOOKUP(O21,calprob,2,0)))</f>
        <v/>
      </c>
      <c r="BH21" s="317" t="str">
        <f>IF(B21="","",IF(ISERROR(VLOOKUP(L21,calimp,2,0)),"",VLOOKUP(L21,calimp,2,0)))</f>
        <v/>
      </c>
      <c r="BI21" s="317" t="str">
        <f t="shared" si="95"/>
        <v/>
      </c>
      <c r="BJ21" s="322" t="str">
        <f t="shared" si="72"/>
        <v>FuerteFuerte</v>
      </c>
      <c r="BK21" s="389" t="e">
        <f t="shared" si="32"/>
        <v>#N/A</v>
      </c>
      <c r="BL21" s="389" t="e">
        <f t="shared" si="33"/>
        <v>#N/A</v>
      </c>
      <c r="BM21" s="390" t="str">
        <f t="shared" si="96"/>
        <v/>
      </c>
      <c r="BN21" s="390" t="str">
        <f t="shared" si="97"/>
        <v/>
      </c>
      <c r="BO21" s="389" t="e">
        <f t="shared" si="34"/>
        <v>#VALUE!</v>
      </c>
      <c r="BP21" s="389" t="e">
        <f t="shared" si="35"/>
        <v>#VALUE!</v>
      </c>
      <c r="BQ21" s="322"/>
      <c r="BR21" s="391" t="str">
        <f t="shared" si="36"/>
        <v/>
      </c>
      <c r="BS21" s="391" t="str">
        <f t="shared" si="37"/>
        <v/>
      </c>
      <c r="BT21" s="391" t="str">
        <f t="shared" si="38"/>
        <v/>
      </c>
      <c r="BU21" s="322"/>
      <c r="BV21" s="322" t="str">
        <f t="shared" si="79"/>
        <v/>
      </c>
      <c r="BW21" s="322" t="str">
        <f t="shared" si="80"/>
        <v>RC2</v>
      </c>
      <c r="BX21" s="322" t="str">
        <f t="shared" si="81"/>
        <v>Posibilidad de afectación económica y reputacional por demandas, sanciones por los grupos de valor por la falsificación o manipulación intencionada de la información para beneficio propio o de terceros</v>
      </c>
      <c r="BY21" s="317" t="str">
        <f t="shared" si="26"/>
        <v/>
      </c>
    </row>
    <row r="22" spans="1:77" s="355" customFormat="1" ht="94.5" x14ac:dyDescent="0.25">
      <c r="A22" s="358"/>
      <c r="B22" s="312" t="s">
        <v>548</v>
      </c>
      <c r="C22" s="315" t="s">
        <v>730</v>
      </c>
      <c r="D22" s="313" t="s">
        <v>606</v>
      </c>
      <c r="E22" s="312" t="s">
        <v>776</v>
      </c>
      <c r="F22" s="315" t="s">
        <v>53</v>
      </c>
      <c r="G22" s="315" t="s">
        <v>1</v>
      </c>
      <c r="H22" s="315" t="s">
        <v>1</v>
      </c>
      <c r="I22" s="315" t="s">
        <v>53</v>
      </c>
      <c r="J22" s="312" t="s">
        <v>557</v>
      </c>
      <c r="K22" s="315" t="s">
        <v>491</v>
      </c>
      <c r="L22" s="315"/>
      <c r="M22" s="318"/>
      <c r="N22" s="315"/>
      <c r="O22" s="315"/>
      <c r="P22" s="360"/>
      <c r="Q22" s="315"/>
      <c r="R22" s="315"/>
      <c r="S22" s="315"/>
      <c r="T22" s="315"/>
      <c r="U22" s="315"/>
      <c r="V22" s="315"/>
      <c r="W22" s="317"/>
      <c r="X22" s="318"/>
      <c r="Y22" s="325" t="s">
        <v>760</v>
      </c>
      <c r="Z22" s="468"/>
      <c r="AA22" s="315" t="s">
        <v>0</v>
      </c>
      <c r="AB22" s="315"/>
      <c r="AC22" s="315" t="s">
        <v>271</v>
      </c>
      <c r="AD22" s="430" t="s">
        <v>670</v>
      </c>
      <c r="AE22" s="320" t="s">
        <v>671</v>
      </c>
      <c r="AF22" s="431" t="s">
        <v>672</v>
      </c>
      <c r="AG22" s="315" t="s">
        <v>22</v>
      </c>
      <c r="AH22" s="315"/>
      <c r="AI22" s="327" t="s">
        <v>28</v>
      </c>
      <c r="AJ22" s="315" t="s">
        <v>17</v>
      </c>
      <c r="AK22" s="315" t="s">
        <v>31</v>
      </c>
      <c r="AL22" s="321" t="s">
        <v>558</v>
      </c>
      <c r="AM22" s="315" t="s">
        <v>273</v>
      </c>
      <c r="AN22" s="317" t="str">
        <f t="shared" si="83"/>
        <v>Fuerte</v>
      </c>
      <c r="AO22" s="317" t="s">
        <v>1</v>
      </c>
      <c r="AP22" s="322" t="s">
        <v>1</v>
      </c>
      <c r="AQ22" s="319"/>
      <c r="AR22" s="315" t="s">
        <v>13</v>
      </c>
      <c r="AS22" s="322" t="s">
        <v>13</v>
      </c>
      <c r="AT22" s="315"/>
      <c r="AU22" s="315"/>
      <c r="AV22" s="322"/>
      <c r="AW22" s="327" t="s">
        <v>13</v>
      </c>
      <c r="AX22" s="327" t="s">
        <v>13</v>
      </c>
      <c r="AY22" s="357" t="str">
        <f t="shared" si="87"/>
        <v>RC2</v>
      </c>
      <c r="AZ22" s="322">
        <f t="shared" si="88"/>
        <v>30</v>
      </c>
      <c r="BA22" s="322">
        <f t="shared" si="89"/>
        <v>5</v>
      </c>
      <c r="BB22" s="322">
        <f t="shared" si="90"/>
        <v>5</v>
      </c>
      <c r="BC22" s="322">
        <f t="shared" si="91"/>
        <v>20</v>
      </c>
      <c r="BD22" s="322">
        <f t="shared" si="92"/>
        <v>10</v>
      </c>
      <c r="BE22" s="322">
        <f t="shared" si="93"/>
        <v>15</v>
      </c>
      <c r="BF22" s="322">
        <f t="shared" si="94"/>
        <v>85</v>
      </c>
      <c r="BG22" s="317" t="str">
        <f>IF(B22="","",IF(ISERROR(VLOOKUP(O22,calprob,2,0)),"",VLOOKUP(O22,calprob,2,0)))</f>
        <v/>
      </c>
      <c r="BH22" s="317" t="str">
        <f>IF(B22="","",IF(ISERROR(VLOOKUP(L22,calimp,2,0)),"",VLOOKUP(L22,calimp,2,0)))</f>
        <v/>
      </c>
      <c r="BI22" s="317" t="str">
        <f t="shared" si="95"/>
        <v/>
      </c>
      <c r="BJ22" s="322" t="str">
        <f t="shared" si="72"/>
        <v>FuerteFuerte</v>
      </c>
      <c r="BK22" s="389" t="e">
        <f t="shared" si="32"/>
        <v>#N/A</v>
      </c>
      <c r="BL22" s="389" t="e">
        <f t="shared" si="33"/>
        <v>#N/A</v>
      </c>
      <c r="BM22" s="390" t="str">
        <f t="shared" si="96"/>
        <v/>
      </c>
      <c r="BN22" s="390" t="str">
        <f t="shared" si="97"/>
        <v/>
      </c>
      <c r="BO22" s="389" t="e">
        <f t="shared" si="34"/>
        <v>#VALUE!</v>
      </c>
      <c r="BP22" s="389" t="e">
        <f t="shared" si="35"/>
        <v>#VALUE!</v>
      </c>
      <c r="BQ22" s="322"/>
      <c r="BR22" s="391" t="str">
        <f t="shared" si="36"/>
        <v/>
      </c>
      <c r="BS22" s="391" t="str">
        <f t="shared" si="37"/>
        <v/>
      </c>
      <c r="BT22" s="391" t="str">
        <f t="shared" si="38"/>
        <v/>
      </c>
      <c r="BU22" s="322"/>
      <c r="BV22" s="322" t="str">
        <f t="shared" si="79"/>
        <v/>
      </c>
      <c r="BW22" s="322" t="str">
        <f t="shared" si="80"/>
        <v>RC2</v>
      </c>
      <c r="BX22" s="322" t="str">
        <f t="shared" si="81"/>
        <v>Posibilidad de afectación económica y reputacional por demandas, sanciones por los grupos de valor por la falsificación o manipulación intencionada de la información para beneficio propio o de terceros</v>
      </c>
      <c r="BY22" s="317" t="str">
        <f t="shared" si="26"/>
        <v/>
      </c>
    </row>
    <row r="23" spans="1:77" s="355" customFormat="1" ht="110.25" x14ac:dyDescent="0.25">
      <c r="A23" s="358"/>
      <c r="B23" s="312" t="s">
        <v>548</v>
      </c>
      <c r="C23" s="315" t="s">
        <v>730</v>
      </c>
      <c r="D23" s="313" t="s">
        <v>606</v>
      </c>
      <c r="E23" s="312" t="s">
        <v>776</v>
      </c>
      <c r="F23" s="315" t="s">
        <v>53</v>
      </c>
      <c r="G23" s="315" t="s">
        <v>1</v>
      </c>
      <c r="H23" s="315" t="s">
        <v>1</v>
      </c>
      <c r="I23" s="315" t="s">
        <v>53</v>
      </c>
      <c r="J23" s="312" t="s">
        <v>559</v>
      </c>
      <c r="K23" s="315" t="s">
        <v>577</v>
      </c>
      <c r="L23" s="315"/>
      <c r="M23" s="318"/>
      <c r="N23" s="315"/>
      <c r="O23" s="315"/>
      <c r="P23" s="360"/>
      <c r="Q23" s="315"/>
      <c r="R23" s="315"/>
      <c r="S23" s="315"/>
      <c r="T23" s="315"/>
      <c r="U23" s="315"/>
      <c r="V23" s="315"/>
      <c r="W23" s="317" t="str">
        <f>IF(B23="","",IF(ISERROR(VLOOKUP(CONCATENATE(L23,O23),ri,4,0)),"",VLOOKUP(CONCATENATE(L23,O23),ri,4,0)))</f>
        <v/>
      </c>
      <c r="X23" s="318"/>
      <c r="Y23" s="464" t="s">
        <v>761</v>
      </c>
      <c r="Z23" s="468"/>
      <c r="AA23" s="370" t="s">
        <v>0</v>
      </c>
      <c r="AB23" s="370"/>
      <c r="AC23" s="328" t="s">
        <v>20</v>
      </c>
      <c r="AD23" s="430" t="s">
        <v>661</v>
      </c>
      <c r="AE23" s="320" t="s">
        <v>662</v>
      </c>
      <c r="AF23" s="431" t="s">
        <v>663</v>
      </c>
      <c r="AG23" s="328" t="s">
        <v>34</v>
      </c>
      <c r="AH23" s="328" t="s">
        <v>579</v>
      </c>
      <c r="AI23" s="328" t="s">
        <v>334</v>
      </c>
      <c r="AJ23" s="328" t="s">
        <v>17</v>
      </c>
      <c r="AK23" s="328" t="s">
        <v>31</v>
      </c>
      <c r="AL23" s="371" t="s">
        <v>558</v>
      </c>
      <c r="AM23" s="315" t="s">
        <v>273</v>
      </c>
      <c r="AN23" s="317" t="str">
        <f t="shared" si="83"/>
        <v>Fuerte</v>
      </c>
      <c r="AO23" s="317" t="str">
        <f t="shared" ref="AO23" si="98">IF(OR(AA23="insuficientes",AA23="No adecuadas",AJ23="Inadecuado",AK23="No documentado",AM23="Incompleta",AM23="No existe"),"Si","No")</f>
        <v>No</v>
      </c>
      <c r="AP23" s="322" t="str">
        <f t="shared" ref="AP23" si="99">IF(AN23="","",IF(B23="","",IF(OR(AN23="Moderado",AN23="Débil"),"Si","No")))</f>
        <v>No</v>
      </c>
      <c r="AQ23" s="319"/>
      <c r="AR23" s="315" t="s">
        <v>13</v>
      </c>
      <c r="AS23" s="322" t="s">
        <v>13</v>
      </c>
      <c r="AT23" s="315"/>
      <c r="AU23" s="315"/>
      <c r="AV23" s="322"/>
      <c r="AW23" s="327" t="s">
        <v>13</v>
      </c>
      <c r="AX23" s="327" t="s">
        <v>13</v>
      </c>
      <c r="AY23" s="357" t="str">
        <f t="shared" si="87"/>
        <v>RC2</v>
      </c>
      <c r="AZ23" s="322">
        <f t="shared" si="88"/>
        <v>30</v>
      </c>
      <c r="BA23" s="322">
        <f t="shared" si="89"/>
        <v>15</v>
      </c>
      <c r="BB23" s="322">
        <f t="shared" si="90"/>
        <v>7</v>
      </c>
      <c r="BC23" s="322">
        <f t="shared" si="91"/>
        <v>20</v>
      </c>
      <c r="BD23" s="322">
        <f t="shared" si="92"/>
        <v>10</v>
      </c>
      <c r="BE23" s="322">
        <f t="shared" si="93"/>
        <v>15</v>
      </c>
      <c r="BF23" s="322">
        <f t="shared" si="94"/>
        <v>97</v>
      </c>
      <c r="BG23" s="317" t="str">
        <f>IF(B23="","",IF(ISERROR(VLOOKUP(O23,calprob,2,0)),"",VLOOKUP(O23,calprob,2,0)))</f>
        <v/>
      </c>
      <c r="BH23" s="317" t="str">
        <f>IF(B23="","",IF(ISERROR(VLOOKUP(L23,calimp,2,0)),"",VLOOKUP(L23,calimp,2,0)))</f>
        <v/>
      </c>
      <c r="BI23" s="317" t="str">
        <f t="shared" si="95"/>
        <v/>
      </c>
      <c r="BJ23" s="322" t="str">
        <f t="shared" si="72"/>
        <v>FuerteFuerte</v>
      </c>
      <c r="BK23" s="389" t="e">
        <f t="shared" si="32"/>
        <v>#N/A</v>
      </c>
      <c r="BL23" s="389" t="e">
        <f t="shared" si="33"/>
        <v>#N/A</v>
      </c>
      <c r="BM23" s="390" t="str">
        <f t="shared" si="96"/>
        <v/>
      </c>
      <c r="BN23" s="390" t="str">
        <f t="shared" si="97"/>
        <v/>
      </c>
      <c r="BO23" s="389" t="e">
        <f t="shared" si="34"/>
        <v>#VALUE!</v>
      </c>
      <c r="BP23" s="389" t="e">
        <f t="shared" si="35"/>
        <v>#VALUE!</v>
      </c>
      <c r="BQ23" s="322"/>
      <c r="BR23" s="391" t="str">
        <f t="shared" si="36"/>
        <v/>
      </c>
      <c r="BS23" s="391" t="str">
        <f t="shared" si="37"/>
        <v/>
      </c>
      <c r="BT23" s="391" t="str">
        <f t="shared" si="38"/>
        <v/>
      </c>
      <c r="BU23" s="322" t="str">
        <f t="shared" ref="BU23" si="100">+W23</f>
        <v/>
      </c>
      <c r="BV23" s="322" t="str">
        <f t="shared" si="79"/>
        <v/>
      </c>
      <c r="BW23" s="322" t="str">
        <f t="shared" si="80"/>
        <v>RC2</v>
      </c>
      <c r="BX23" s="322" t="str">
        <f t="shared" si="81"/>
        <v>Posibilidad de afectación económica y reputacional por demandas, sanciones por los grupos de valor por la falsificación o manipulación intencionada de la información para beneficio propio o de terceros</v>
      </c>
      <c r="BY23" s="317" t="str">
        <f t="shared" si="26"/>
        <v/>
      </c>
    </row>
    <row r="24" spans="1:77" s="355" customFormat="1" ht="141.75" x14ac:dyDescent="0.25">
      <c r="A24" s="358"/>
      <c r="B24" s="312" t="s">
        <v>548</v>
      </c>
      <c r="C24" s="315" t="s">
        <v>731</v>
      </c>
      <c r="D24" s="313" t="s">
        <v>607</v>
      </c>
      <c r="E24" s="312" t="s">
        <v>551</v>
      </c>
      <c r="F24" s="315" t="s">
        <v>53</v>
      </c>
      <c r="G24" s="315" t="s">
        <v>1</v>
      </c>
      <c r="H24" s="315" t="s">
        <v>53</v>
      </c>
      <c r="I24" s="315" t="s">
        <v>53</v>
      </c>
      <c r="J24" s="312" t="s">
        <v>599</v>
      </c>
      <c r="K24" s="315" t="s">
        <v>577</v>
      </c>
      <c r="L24" s="446" t="s">
        <v>257</v>
      </c>
      <c r="M24" s="318" t="str">
        <f>IF(F24="","",IF(F24="SI","Usted seleccionó SI en tipologia de riesgo RC (riesgo de corrupción). Oprima para diligenciar el formato adjunto.","No Aplica"))</f>
        <v>Usted seleccionó SI en tipologia de riesgo RC (riesgo de corrupción). Oprima para diligenciar el formato adjunto.</v>
      </c>
      <c r="N24" s="315" t="s">
        <v>493</v>
      </c>
      <c r="O24" s="445" t="s">
        <v>199</v>
      </c>
      <c r="P24" s="318" t="str">
        <f>IF(F24="","",IF(F24="SI","Usted seleccionó SI en tipologia de riesgo RC (riesgo de corrupción). Oprima para diligenciar el formato adjunto.","No Aplica"))</f>
        <v>Usted seleccionó SI en tipologia de riesgo RC (riesgo de corrupción). Oprima para diligenciar el formato adjunto.</v>
      </c>
      <c r="Q24" s="315" t="s">
        <v>595</v>
      </c>
      <c r="R24" s="315" t="s">
        <v>376</v>
      </c>
      <c r="S24" s="315" t="s">
        <v>497</v>
      </c>
      <c r="T24" s="315" t="s">
        <v>375</v>
      </c>
      <c r="U24" s="315" t="s">
        <v>378</v>
      </c>
      <c r="V24" s="315" t="s">
        <v>498</v>
      </c>
      <c r="W24" s="317" t="str">
        <f t="shared" ref="W24:W30" si="101">IF(B24="","",IF(ISERROR(VLOOKUP(CONCATENATE(L24,O24),ri,4,0)),"",VLOOKUP(CONCATENATE(L24,O24),ri,4,0)))</f>
        <v>Alto</v>
      </c>
      <c r="X24" s="318" t="s">
        <v>135</v>
      </c>
      <c r="Y24" s="325" t="s">
        <v>757</v>
      </c>
      <c r="Z24" s="468"/>
      <c r="AA24" s="316" t="s">
        <v>0</v>
      </c>
      <c r="AB24" s="316"/>
      <c r="AC24" s="315" t="s">
        <v>20</v>
      </c>
      <c r="AD24" s="430" t="s">
        <v>658</v>
      </c>
      <c r="AE24" s="320" t="s">
        <v>659</v>
      </c>
      <c r="AF24" s="431" t="s">
        <v>660</v>
      </c>
      <c r="AG24" s="315" t="s">
        <v>34</v>
      </c>
      <c r="AH24" s="315"/>
      <c r="AI24" s="315" t="s">
        <v>334</v>
      </c>
      <c r="AJ24" s="315" t="s">
        <v>17</v>
      </c>
      <c r="AK24" s="315" t="s">
        <v>31</v>
      </c>
      <c r="AL24" s="323" t="s">
        <v>555</v>
      </c>
      <c r="AM24" s="315" t="s">
        <v>273</v>
      </c>
      <c r="AN24" s="317" t="s">
        <v>13</v>
      </c>
      <c r="AO24" s="317" t="s">
        <v>1</v>
      </c>
      <c r="AP24" s="322" t="s">
        <v>1</v>
      </c>
      <c r="AQ24" s="315"/>
      <c r="AR24" s="322" t="s">
        <v>13</v>
      </c>
      <c r="AS24" s="322" t="str">
        <f t="shared" ref="AS24:AS26" si="102">IF(AN24="","",IF(AND(AN24="Fuerte",AR24="Fuerte"),"Fuerte",IF(AND(AN24="Fuerte",AR24="Moderado"),"Moderado",IF(AND(AN24="Fuerte",AR24="Débil"),"Débil",IF(AND(AN24="Moderado",AR24="Fuerte"),"Moderado",IF(AND(AN24="Moderado",AR24="Moderado"),"Moderado","Débil"))))))</f>
        <v>Fuerte</v>
      </c>
      <c r="AT24" s="315"/>
      <c r="AU24" s="315"/>
      <c r="AV24" s="322" t="str">
        <f>IF(D24="","",IF(D24=D23,"",IF(D24=D23,"",VLOOKUP(D24,solcon,11,0))))</f>
        <v>Fuerte</v>
      </c>
      <c r="AW24" s="315" t="s">
        <v>13</v>
      </c>
      <c r="AX24" s="315" t="s">
        <v>12</v>
      </c>
      <c r="AY24" s="359" t="str">
        <f t="shared" ref="AY24:AY28" si="103">CONCATENATE(D24,O24,L24)</f>
        <v>RC3Mayor Improbable</v>
      </c>
      <c r="AZ24" s="322">
        <f t="shared" ref="AZ24:AZ35" si="104">IF(B24="","",IF(AA24="Adecuadas",30,IF(AA24="Insuficientes",10,0)))</f>
        <v>30</v>
      </c>
      <c r="BA24" s="322">
        <f t="shared" ref="BA24:BA35" si="105">IF(B24="","",IF(AC24="Preventivo",15,IF(AC24="Detectivo",10,IF(AC24="Correctivo",5,0))))</f>
        <v>15</v>
      </c>
      <c r="BB24" s="322">
        <f t="shared" ref="BB24:BB35" si="106">IF(B24="","",IF(AG24="Automático",10,IF(AG24="Dependiente de T.I.",7,IF(AG24="Manual",5,0))))</f>
        <v>7</v>
      </c>
      <c r="BC24" s="322">
        <f t="shared" ref="BC24:BC35" si="107">IF(B24="","",IF(AJ24="Adecuado",20,0))</f>
        <v>20</v>
      </c>
      <c r="BD24" s="322">
        <f t="shared" ref="BD24:BD35" si="108">IF(B24="","",IF(AK24="Documentado",10,0))</f>
        <v>10</v>
      </c>
      <c r="BE24" s="338">
        <f t="shared" ref="BE24:BE35" si="109">IF(B24="","",IF(AM24="Completa",15,IF(AM24="Incompleta",10,0)))</f>
        <v>15</v>
      </c>
      <c r="BF24" s="338">
        <f t="shared" ref="BF24:BF35" si="110">IF(B24="","",SUM(AZ24:BE24))</f>
        <v>97</v>
      </c>
      <c r="BG24" s="317">
        <f t="shared" ref="BG24:BG30" si="111">IF(B24="","",IF(ISERROR(VLOOKUP(O24,calprob,2,0)),"",VLOOKUP(O24,calprob,2,0)))</f>
        <v>4</v>
      </c>
      <c r="BH24" s="317">
        <f t="shared" ref="BH24:BH30" si="112">IF(B24="","",IF(ISERROR(VLOOKUP(L24,calimp,2,0)),"",VLOOKUP(L24,calimp,2,0)))</f>
        <v>1</v>
      </c>
      <c r="BI24" s="317">
        <f t="shared" ref="BI24:BI26" si="113">IF(BH24="","",+BH24*BG24)</f>
        <v>4</v>
      </c>
      <c r="BJ24" s="322" t="str">
        <f t="shared" si="72"/>
        <v>FuerteFuerteModerado</v>
      </c>
      <c r="BK24" s="389">
        <f t="shared" si="32"/>
        <v>-1</v>
      </c>
      <c r="BL24" s="389">
        <f t="shared" si="33"/>
        <v>-2</v>
      </c>
      <c r="BM24" s="390" t="str">
        <f t="shared" si="73"/>
        <v/>
      </c>
      <c r="BN24" s="390" t="str">
        <f t="shared" si="74"/>
        <v/>
      </c>
      <c r="BO24" s="389">
        <f t="shared" si="34"/>
        <v>0</v>
      </c>
      <c r="BP24" s="389">
        <f t="shared" si="35"/>
        <v>3</v>
      </c>
      <c r="BQ24" s="322"/>
      <c r="BR24" s="391" t="str">
        <f t="shared" si="36"/>
        <v>Improbable</v>
      </c>
      <c r="BS24" s="391" t="str">
        <f t="shared" si="37"/>
        <v>Importante</v>
      </c>
      <c r="BT24" s="391" t="str">
        <f t="shared" si="38"/>
        <v>RC3ImportanteImprobable</v>
      </c>
      <c r="BU24" s="322" t="str">
        <f t="shared" ref="BU24:BU31" si="114">+W24</f>
        <v>Alto</v>
      </c>
      <c r="BV24" s="322" t="str">
        <f t="shared" ref="BV24" si="115">+BY24</f>
        <v>Moderado</v>
      </c>
      <c r="BW24" s="322" t="str">
        <f t="shared" ref="BW24" si="116">IF(F24="Si",D24,"")</f>
        <v>RC3</v>
      </c>
      <c r="BX24" s="322" t="str">
        <f t="shared" ref="BX24" si="117">IF(F24="Si",E24,"")</f>
        <v>Recibir dádivas o beneficios a nombre propio o de terceros por la manipulación de la información financiera y contable  de la Corporación</v>
      </c>
      <c r="BY24" s="317" t="str">
        <f t="shared" si="26"/>
        <v>Moderado</v>
      </c>
    </row>
    <row r="25" spans="1:77" s="355" customFormat="1" ht="135" customHeight="1" x14ac:dyDescent="0.25">
      <c r="A25" s="358"/>
      <c r="B25" s="312" t="s">
        <v>548</v>
      </c>
      <c r="C25" s="315" t="s">
        <v>731</v>
      </c>
      <c r="D25" s="313" t="s">
        <v>607</v>
      </c>
      <c r="E25" s="312" t="s">
        <v>551</v>
      </c>
      <c r="F25" s="315" t="s">
        <v>53</v>
      </c>
      <c r="G25" s="315" t="s">
        <v>1</v>
      </c>
      <c r="H25" s="315" t="s">
        <v>53</v>
      </c>
      <c r="I25" s="315" t="s">
        <v>1</v>
      </c>
      <c r="J25" s="312" t="s">
        <v>762</v>
      </c>
      <c r="K25" s="327" t="s">
        <v>632</v>
      </c>
      <c r="L25" s="315"/>
      <c r="M25" s="318"/>
      <c r="N25" s="315"/>
      <c r="O25" s="315"/>
      <c r="P25" s="315"/>
      <c r="Q25" s="319"/>
      <c r="R25" s="315"/>
      <c r="S25" s="315"/>
      <c r="T25" s="315"/>
      <c r="U25" s="315"/>
      <c r="V25" s="315"/>
      <c r="W25" s="317"/>
      <c r="X25" s="318"/>
      <c r="Y25" s="325" t="s">
        <v>703</v>
      </c>
      <c r="Z25" s="467"/>
      <c r="AA25" s="327" t="s">
        <v>0</v>
      </c>
      <c r="AB25" s="324"/>
      <c r="AC25" s="327" t="s">
        <v>20</v>
      </c>
      <c r="AD25" s="430" t="s">
        <v>643</v>
      </c>
      <c r="AE25" s="320" t="s">
        <v>644</v>
      </c>
      <c r="AF25" s="431" t="s">
        <v>645</v>
      </c>
      <c r="AG25" s="327" t="s">
        <v>22</v>
      </c>
      <c r="AH25" s="327"/>
      <c r="AI25" s="327" t="s">
        <v>334</v>
      </c>
      <c r="AJ25" s="327" t="s">
        <v>17</v>
      </c>
      <c r="AK25" s="327" t="s">
        <v>31</v>
      </c>
      <c r="AL25" s="448" t="s">
        <v>727</v>
      </c>
      <c r="AM25" s="327" t="s">
        <v>273</v>
      </c>
      <c r="AN25" s="332" t="str">
        <f t="shared" ref="AN25:AN26" si="118">IF(B25="","",IF(BF25&gt;=76,"Fuerte",IF(BF25&gt;=51,"Moderado","Débil")))</f>
        <v>Fuerte</v>
      </c>
      <c r="AO25" s="332" t="str">
        <f t="shared" ref="AO25:AO26" si="119">IF(OR(AA25="insuficientes",AA25="No adecuadas",AJ25="Inadecuado",AK25="No documentado",AM25="Incompleta",AM25="No existe"),"Si","No")</f>
        <v>No</v>
      </c>
      <c r="AP25" s="338" t="str">
        <f t="shared" ref="AP25:AP26" si="120">IF(AN25="","",IF(B25="","",IF(OR(AN25="Moderado",AN25="Débil"),"Si","No")))</f>
        <v>No</v>
      </c>
      <c r="AQ25" s="325"/>
      <c r="AR25" s="327" t="s">
        <v>13</v>
      </c>
      <c r="AS25" s="338" t="str">
        <f t="shared" si="102"/>
        <v>Fuerte</v>
      </c>
      <c r="AT25" s="332"/>
      <c r="AU25" s="332"/>
      <c r="AV25" s="322"/>
      <c r="AW25" s="327" t="s">
        <v>13</v>
      </c>
      <c r="AX25" s="327" t="s">
        <v>12</v>
      </c>
      <c r="AY25" s="359" t="str">
        <f t="shared" si="103"/>
        <v>RC3</v>
      </c>
      <c r="AZ25" s="322">
        <f t="shared" si="104"/>
        <v>30</v>
      </c>
      <c r="BA25" s="322">
        <f t="shared" si="105"/>
        <v>15</v>
      </c>
      <c r="BB25" s="322">
        <f t="shared" si="106"/>
        <v>5</v>
      </c>
      <c r="BC25" s="322">
        <f t="shared" si="107"/>
        <v>20</v>
      </c>
      <c r="BD25" s="322">
        <f t="shared" si="108"/>
        <v>10</v>
      </c>
      <c r="BE25" s="322">
        <f t="shared" si="109"/>
        <v>15</v>
      </c>
      <c r="BF25" s="322">
        <f t="shared" si="110"/>
        <v>95</v>
      </c>
      <c r="BG25" s="317"/>
      <c r="BH25" s="317"/>
      <c r="BI25" s="317"/>
      <c r="BJ25" s="322" t="str">
        <f t="shared" si="72"/>
        <v>FuerteModerado</v>
      </c>
      <c r="BK25" s="389" t="e">
        <f t="shared" si="32"/>
        <v>#N/A</v>
      </c>
      <c r="BL25" s="389" t="e">
        <f t="shared" si="33"/>
        <v>#N/A</v>
      </c>
      <c r="BM25" s="390"/>
      <c r="BN25" s="390"/>
      <c r="BO25" s="389" t="e">
        <f t="shared" si="34"/>
        <v>#N/A</v>
      </c>
      <c r="BP25" s="389" t="e">
        <f t="shared" si="35"/>
        <v>#N/A</v>
      </c>
      <c r="BQ25" s="322"/>
      <c r="BR25" s="391" t="str">
        <f t="shared" si="36"/>
        <v/>
      </c>
      <c r="BS25" s="391" t="str">
        <f t="shared" si="37"/>
        <v/>
      </c>
      <c r="BT25" s="391" t="str">
        <f t="shared" si="38"/>
        <v/>
      </c>
      <c r="BU25" s="322"/>
      <c r="BV25" s="322"/>
      <c r="BW25" s="322" t="str">
        <f t="shared" ref="BW25:BW26" si="121">IF(F25="Si",D25,"")</f>
        <v>RC3</v>
      </c>
      <c r="BX25" s="322" t="str">
        <f t="shared" ref="BX25:BX26" si="122">IF(F25="Si",E25,"")</f>
        <v>Recibir dádivas o beneficios a nombre propio o de terceros por la manipulación de la información financiera y contable  de la Corporación</v>
      </c>
      <c r="BY25" s="317"/>
    </row>
    <row r="26" spans="1:77" s="355" customFormat="1" ht="141.75" x14ac:dyDescent="0.25">
      <c r="A26" s="358"/>
      <c r="B26" s="312" t="s">
        <v>548</v>
      </c>
      <c r="C26" s="315" t="s">
        <v>731</v>
      </c>
      <c r="D26" s="313" t="s">
        <v>607</v>
      </c>
      <c r="E26" s="312" t="s">
        <v>551</v>
      </c>
      <c r="F26" s="315" t="s">
        <v>53</v>
      </c>
      <c r="G26" s="315" t="s">
        <v>1</v>
      </c>
      <c r="H26" s="315" t="s">
        <v>53</v>
      </c>
      <c r="I26" s="315" t="s">
        <v>1</v>
      </c>
      <c r="J26" s="312" t="s">
        <v>732</v>
      </c>
      <c r="K26" s="315" t="s">
        <v>491</v>
      </c>
      <c r="L26" s="315"/>
      <c r="M26" s="360"/>
      <c r="N26" s="315"/>
      <c r="O26" s="315"/>
      <c r="P26" s="315"/>
      <c r="Q26" s="319"/>
      <c r="R26" s="315"/>
      <c r="S26" s="315"/>
      <c r="T26" s="315"/>
      <c r="U26" s="315"/>
      <c r="V26" s="315"/>
      <c r="W26" s="317" t="str">
        <f t="shared" si="101"/>
        <v/>
      </c>
      <c r="X26" s="318"/>
      <c r="Y26" s="325" t="s">
        <v>705</v>
      </c>
      <c r="Z26" s="468"/>
      <c r="AA26" s="315" t="s">
        <v>0</v>
      </c>
      <c r="AB26" s="312"/>
      <c r="AC26" s="315" t="s">
        <v>20</v>
      </c>
      <c r="AD26" s="430" t="s">
        <v>640</v>
      </c>
      <c r="AE26" s="320" t="s">
        <v>641</v>
      </c>
      <c r="AF26" s="431" t="s">
        <v>642</v>
      </c>
      <c r="AG26" s="315" t="s">
        <v>22</v>
      </c>
      <c r="AH26" s="315"/>
      <c r="AI26" s="315" t="s">
        <v>47</v>
      </c>
      <c r="AJ26" s="315" t="s">
        <v>17</v>
      </c>
      <c r="AK26" s="315" t="s">
        <v>31</v>
      </c>
      <c r="AL26" s="321" t="s">
        <v>501</v>
      </c>
      <c r="AM26" s="327" t="s">
        <v>273</v>
      </c>
      <c r="AN26" s="317" t="str">
        <f t="shared" si="118"/>
        <v>Fuerte</v>
      </c>
      <c r="AO26" s="317" t="str">
        <f t="shared" si="119"/>
        <v>No</v>
      </c>
      <c r="AP26" s="322" t="str">
        <f t="shared" si="120"/>
        <v>No</v>
      </c>
      <c r="AQ26" s="319"/>
      <c r="AR26" s="315" t="s">
        <v>13</v>
      </c>
      <c r="AS26" s="322" t="str">
        <f t="shared" si="102"/>
        <v>Fuerte</v>
      </c>
      <c r="AT26" s="315"/>
      <c r="AU26" s="315"/>
      <c r="AV26" s="322"/>
      <c r="AW26" s="327" t="s">
        <v>13</v>
      </c>
      <c r="AX26" s="315" t="s">
        <v>12</v>
      </c>
      <c r="AY26" s="359" t="str">
        <f t="shared" si="103"/>
        <v>RC3</v>
      </c>
      <c r="AZ26" s="322">
        <f t="shared" si="104"/>
        <v>30</v>
      </c>
      <c r="BA26" s="322">
        <f t="shared" si="105"/>
        <v>15</v>
      </c>
      <c r="BB26" s="322">
        <f t="shared" si="106"/>
        <v>5</v>
      </c>
      <c r="BC26" s="322">
        <f t="shared" si="107"/>
        <v>20</v>
      </c>
      <c r="BD26" s="322">
        <f t="shared" si="108"/>
        <v>10</v>
      </c>
      <c r="BE26" s="338">
        <f t="shared" si="109"/>
        <v>15</v>
      </c>
      <c r="BF26" s="338">
        <f t="shared" si="110"/>
        <v>95</v>
      </c>
      <c r="BG26" s="317" t="str">
        <f t="shared" si="111"/>
        <v/>
      </c>
      <c r="BH26" s="317" t="str">
        <f t="shared" si="112"/>
        <v/>
      </c>
      <c r="BI26" s="317" t="str">
        <f t="shared" si="113"/>
        <v/>
      </c>
      <c r="BJ26" s="322" t="str">
        <f t="shared" si="72"/>
        <v>FuerteModerado</v>
      </c>
      <c r="BK26" s="389" t="e">
        <f t="shared" si="32"/>
        <v>#N/A</v>
      </c>
      <c r="BL26" s="389" t="e">
        <f t="shared" si="33"/>
        <v>#N/A</v>
      </c>
      <c r="BM26" s="390" t="str">
        <f t="shared" si="73"/>
        <v/>
      </c>
      <c r="BN26" s="390" t="str">
        <f t="shared" si="74"/>
        <v/>
      </c>
      <c r="BO26" s="389" t="e">
        <f t="shared" si="34"/>
        <v>#VALUE!</v>
      </c>
      <c r="BP26" s="389" t="e">
        <f t="shared" si="35"/>
        <v>#VALUE!</v>
      </c>
      <c r="BQ26" s="322"/>
      <c r="BR26" s="391" t="str">
        <f t="shared" si="36"/>
        <v/>
      </c>
      <c r="BS26" s="391" t="str">
        <f t="shared" si="37"/>
        <v/>
      </c>
      <c r="BT26" s="391" t="str">
        <f t="shared" si="38"/>
        <v/>
      </c>
      <c r="BU26" s="322" t="str">
        <f t="shared" si="114"/>
        <v/>
      </c>
      <c r="BV26" s="322" t="str">
        <f t="shared" si="76"/>
        <v/>
      </c>
      <c r="BW26" s="322" t="str">
        <f t="shared" si="121"/>
        <v>RC3</v>
      </c>
      <c r="BX26" s="322" t="str">
        <f t="shared" si="122"/>
        <v>Recibir dádivas o beneficios a nombre propio o de terceros por la manipulación de la información financiera y contable  de la Corporación</v>
      </c>
      <c r="BY26" s="317" t="str">
        <f t="shared" ref="BY26" si="123">IF(B26="","",IF(D26=D25,"",IF(ISERROR(VLOOKUP(CONCATENATE(BR26,BS26),ri,4,0)),"",VLOOKUP(CONCATENATE(BR26,BS26),ri,4,0))))</f>
        <v/>
      </c>
    </row>
    <row r="27" spans="1:77" s="355" customFormat="1" ht="141.75" x14ac:dyDescent="0.25">
      <c r="A27" s="358"/>
      <c r="B27" s="312" t="s">
        <v>548</v>
      </c>
      <c r="C27" s="315" t="s">
        <v>731</v>
      </c>
      <c r="D27" s="313" t="s">
        <v>608</v>
      </c>
      <c r="E27" s="312" t="s">
        <v>734</v>
      </c>
      <c r="F27" s="315" t="s">
        <v>53</v>
      </c>
      <c r="G27" s="315" t="s">
        <v>53</v>
      </c>
      <c r="H27" s="315" t="s">
        <v>53</v>
      </c>
      <c r="I27" s="315" t="s">
        <v>53</v>
      </c>
      <c r="J27" s="426" t="s">
        <v>735</v>
      </c>
      <c r="K27" s="315" t="s">
        <v>491</v>
      </c>
      <c r="L27" s="445" t="s">
        <v>257</v>
      </c>
      <c r="M27" s="360" t="str">
        <f>IF(F27="","",IF(F27="SI","Usted seleccionó SI en tipologia de riesgo RC (riesgo de corrupción). Oprima para diligenciar el formato adjunto.","No Aplica"))</f>
        <v>Usted seleccionó SI en tipologia de riesgo RC (riesgo de corrupción). Oprima para diligenciar el formato adjunto.</v>
      </c>
      <c r="N27" s="315" t="s">
        <v>493</v>
      </c>
      <c r="O27" s="445" t="s">
        <v>256</v>
      </c>
      <c r="P27" s="360" t="str">
        <f>IF(F27="","",IF(F27="SI","Usted seleccionó SI en tipologia de riesgo RC (riesgo de corrupción). Oprima para diligenciar el formato adjunto.","No Aplica"))</f>
        <v>Usted seleccionó SI en tipologia de riesgo RC (riesgo de corrupción). Oprima para diligenciar el formato adjunto.</v>
      </c>
      <c r="Q27" s="315" t="s">
        <v>595</v>
      </c>
      <c r="R27" s="315" t="s">
        <v>383</v>
      </c>
      <c r="S27" s="315" t="s">
        <v>337</v>
      </c>
      <c r="T27" s="315" t="s">
        <v>375</v>
      </c>
      <c r="U27" s="315" t="s">
        <v>361</v>
      </c>
      <c r="V27" s="315" t="s">
        <v>500</v>
      </c>
      <c r="W27" s="317" t="str">
        <f t="shared" si="101"/>
        <v>Alto</v>
      </c>
      <c r="X27" s="318" t="s">
        <v>135</v>
      </c>
      <c r="Y27" s="325" t="s">
        <v>705</v>
      </c>
      <c r="Z27" s="468"/>
      <c r="AA27" s="315" t="s">
        <v>0</v>
      </c>
      <c r="AB27" s="312"/>
      <c r="AC27" s="315" t="s">
        <v>20</v>
      </c>
      <c r="AD27" s="430" t="s">
        <v>640</v>
      </c>
      <c r="AE27" s="320" t="s">
        <v>641</v>
      </c>
      <c r="AF27" s="431" t="s">
        <v>642</v>
      </c>
      <c r="AG27" s="315" t="s">
        <v>22</v>
      </c>
      <c r="AH27" s="315"/>
      <c r="AI27" s="315" t="s">
        <v>47</v>
      </c>
      <c r="AJ27" s="315" t="s">
        <v>17</v>
      </c>
      <c r="AK27" s="315" t="s">
        <v>31</v>
      </c>
      <c r="AL27" s="321" t="s">
        <v>501</v>
      </c>
      <c r="AM27" s="327" t="s">
        <v>273</v>
      </c>
      <c r="AN27" s="317" t="str">
        <f t="shared" ref="AN27" si="124">IF(B27="","",IF(BF27&gt;=76,"Fuerte",IF(BF27&gt;=51,"Moderado","Débil")))</f>
        <v>Fuerte</v>
      </c>
      <c r="AO27" s="317" t="str">
        <f t="shared" ref="AO27" si="125">IF(OR(AA27="insuficientes",AA27="No adecuadas",AJ27="Inadecuado",AK27="No documentado",AM27="Incompleta",AM27="No existe"),"Si","No")</f>
        <v>No</v>
      </c>
      <c r="AP27" s="322" t="str">
        <f t="shared" ref="AP27" si="126">IF(AN27="","",IF(B27="","",IF(OR(AN27="Moderado",AN27="Débil"),"Si","No")))</f>
        <v>No</v>
      </c>
      <c r="AQ27" s="319"/>
      <c r="AR27" s="315" t="s">
        <v>13</v>
      </c>
      <c r="AS27" s="322" t="str">
        <f t="shared" ref="AS27" si="127">IF(AN27="","",IF(AND(AN27="Fuerte",AR27="Fuerte"),"Fuerte",IF(AND(AN27="Fuerte",AR27="Moderado"),"Moderado",IF(AND(AN27="Fuerte",AR27="Débil"),"Débil",IF(AND(AN27="Moderado",AR27="Fuerte"),"Moderado",IF(AND(AN27="Moderado",AR27="Moderado"),"Moderado","Débil"))))))</f>
        <v>Fuerte</v>
      </c>
      <c r="AT27" s="315"/>
      <c r="AU27" s="315"/>
      <c r="AV27" s="322" t="str">
        <f>IF(D27="","",IF(D27=D25,"",IF(D27=D25,"",VLOOKUP(D27,solcon,11,0))))</f>
        <v>Fuerte</v>
      </c>
      <c r="AW27" s="315" t="s">
        <v>13</v>
      </c>
      <c r="AX27" s="315" t="s">
        <v>12</v>
      </c>
      <c r="AY27" s="359" t="str">
        <f t="shared" ref="AY27" si="128">CONCATENATE(D27,O27,L27)</f>
        <v>RC4CriticoImprobable</v>
      </c>
      <c r="AZ27" s="322">
        <f t="shared" ref="AZ27" si="129">IF(B27="","",IF(AA27="Adecuadas",30,IF(AA27="Insuficientes",10,0)))</f>
        <v>30</v>
      </c>
      <c r="BA27" s="322">
        <f t="shared" ref="BA27" si="130">IF(B27="","",IF(AC27="Preventivo",15,IF(AC27="Detectivo",10,IF(AC27="Correctivo",5,0))))</f>
        <v>15</v>
      </c>
      <c r="BB27" s="322">
        <f t="shared" ref="BB27" si="131">IF(B27="","",IF(AG27="Automático",10,IF(AG27="Dependiente de T.I.",7,IF(AG27="Manual",5,0))))</f>
        <v>5</v>
      </c>
      <c r="BC27" s="322">
        <f t="shared" ref="BC27" si="132">IF(B27="","",IF(AJ27="Adecuado",20,0))</f>
        <v>20</v>
      </c>
      <c r="BD27" s="322">
        <f t="shared" ref="BD27" si="133">IF(B27="","",IF(AK27="Documentado",10,0))</f>
        <v>10</v>
      </c>
      <c r="BE27" s="338">
        <f t="shared" ref="BE27" si="134">IF(B27="","",IF(AM27="Completa",15,IF(AM27="Incompleta",10,0)))</f>
        <v>15</v>
      </c>
      <c r="BF27" s="338">
        <f t="shared" ref="BF27" si="135">IF(B27="","",SUM(AZ27:BE27))</f>
        <v>95</v>
      </c>
      <c r="BG27" s="317">
        <f t="shared" ref="BG27" si="136">IF(B27="","",IF(ISERROR(VLOOKUP(O27,calprob,2,0)),"",VLOOKUP(O27,calprob,2,0)))</f>
        <v>5</v>
      </c>
      <c r="BH27" s="317">
        <f t="shared" si="112"/>
        <v>1</v>
      </c>
      <c r="BI27" s="317">
        <f t="shared" ref="BI27:BI28" si="137">IF(BH27="","",+BH27*BG27)</f>
        <v>5</v>
      </c>
      <c r="BJ27" s="322" t="str">
        <f t="shared" si="72"/>
        <v>FuerteFuerteModerado</v>
      </c>
      <c r="BK27" s="389">
        <f t="shared" si="32"/>
        <v>-1</v>
      </c>
      <c r="BL27" s="389">
        <f t="shared" si="33"/>
        <v>-2</v>
      </c>
      <c r="BM27" s="390" t="str">
        <f t="shared" ref="BM27:BM29" si="138">(IF(ISERROR(VLOOKUP(CONCATENATE(AV27,AW27,AX27),residual,2,0)),"",VLOOKUP(CONCATENATE(AV27,AW27,AX27),residual,2,0)))</f>
        <v/>
      </c>
      <c r="BN27" s="390" t="str">
        <f t="shared" ref="BN27:BN29" si="139">IF(ISERROR(VLOOKUP(CONCATENATE(AV27,AW27,AX27),residual,3,0)),"",VLOOKUP(CONCATENATE(AV27,AW27,AX27),residual,3,0))</f>
        <v/>
      </c>
      <c r="BO27" s="389">
        <f t="shared" si="34"/>
        <v>0</v>
      </c>
      <c r="BP27" s="389">
        <f t="shared" si="35"/>
        <v>4</v>
      </c>
      <c r="BQ27" s="322"/>
      <c r="BR27" s="391" t="str">
        <f t="shared" si="36"/>
        <v>Improbable</v>
      </c>
      <c r="BS27" s="391" t="str">
        <f t="shared" si="37"/>
        <v xml:space="preserve">Mayor </v>
      </c>
      <c r="BT27" s="391" t="str">
        <f t="shared" si="38"/>
        <v>RC4Mayor Improbable</v>
      </c>
      <c r="BU27" s="322" t="str">
        <f t="shared" si="114"/>
        <v>Alto</v>
      </c>
      <c r="BV27" s="322" t="str">
        <f t="shared" ref="BV27" si="140">+BY27</f>
        <v>Alto</v>
      </c>
      <c r="BW27" s="322" t="str">
        <f t="shared" ref="BW27" si="141">IF(F27="Si",D27,"")</f>
        <v>RC4</v>
      </c>
      <c r="BX27" s="322" t="str">
        <f t="shared" ref="BX27" si="142">IF(F27="Si",E27,"")</f>
        <v>Recepción de dádivas o beneficios a nombre propio o de terceros por realizar pagos o traslados dobles, por montos superiores, injustificados o sin soporte, cuentas ficticias y/o por fuera de los términos de negociación</v>
      </c>
      <c r="BY27" s="317" t="str">
        <f t="shared" ref="BY27" si="143">IF(B27="","",IF(D27=D26,"",IF(ISERROR(VLOOKUP(CONCATENATE(BR27,BS27),ri,4,0)),"",VLOOKUP(CONCATENATE(BR27,BS27),ri,4,0))))</f>
        <v>Alto</v>
      </c>
    </row>
    <row r="28" spans="1:77" s="355" customFormat="1" ht="141.75" x14ac:dyDescent="0.25">
      <c r="A28" s="358"/>
      <c r="B28" s="312" t="s">
        <v>548</v>
      </c>
      <c r="C28" s="315" t="s">
        <v>731</v>
      </c>
      <c r="D28" s="313" t="s">
        <v>608</v>
      </c>
      <c r="E28" s="312" t="s">
        <v>734</v>
      </c>
      <c r="F28" s="315" t="s">
        <v>53</v>
      </c>
      <c r="G28" s="315" t="s">
        <v>53</v>
      </c>
      <c r="H28" s="315" t="s">
        <v>53</v>
      </c>
      <c r="I28" s="315" t="s">
        <v>53</v>
      </c>
      <c r="J28" s="312" t="s">
        <v>552</v>
      </c>
      <c r="K28" s="315" t="s">
        <v>491</v>
      </c>
      <c r="L28" s="315"/>
      <c r="M28" s="318"/>
      <c r="N28" s="315"/>
      <c r="O28" s="315"/>
      <c r="P28" s="315"/>
      <c r="Q28" s="319"/>
      <c r="R28" s="315"/>
      <c r="S28" s="315"/>
      <c r="T28" s="315"/>
      <c r="U28" s="315"/>
      <c r="V28" s="315"/>
      <c r="W28" s="317" t="str">
        <f t="shared" si="101"/>
        <v/>
      </c>
      <c r="X28" s="318"/>
      <c r="Y28" s="325" t="s">
        <v>757</v>
      </c>
      <c r="Z28" s="468"/>
      <c r="AA28" s="316" t="s">
        <v>0</v>
      </c>
      <c r="AB28" s="316"/>
      <c r="AC28" s="315" t="s">
        <v>20</v>
      </c>
      <c r="AD28" s="430" t="s">
        <v>658</v>
      </c>
      <c r="AE28" s="320" t="s">
        <v>659</v>
      </c>
      <c r="AF28" s="431" t="s">
        <v>660</v>
      </c>
      <c r="AG28" s="315" t="s">
        <v>34</v>
      </c>
      <c r="AH28" s="315"/>
      <c r="AI28" s="315" t="s">
        <v>334</v>
      </c>
      <c r="AJ28" s="315" t="s">
        <v>17</v>
      </c>
      <c r="AK28" s="315" t="s">
        <v>31</v>
      </c>
      <c r="AL28" s="323" t="s">
        <v>555</v>
      </c>
      <c r="AM28" s="315" t="s">
        <v>273</v>
      </c>
      <c r="AN28" s="317" t="s">
        <v>13</v>
      </c>
      <c r="AO28" s="317" t="s">
        <v>1</v>
      </c>
      <c r="AP28" s="322" t="s">
        <v>1</v>
      </c>
      <c r="AQ28" s="315"/>
      <c r="AR28" s="322" t="s">
        <v>13</v>
      </c>
      <c r="AS28" s="322" t="str">
        <f t="shared" ref="AS28:AS29" si="144">IF(AN28="","",IF(AND(AN28="Fuerte",AR28="Fuerte"),"Fuerte",IF(AND(AN28="Fuerte",AR28="Moderado"),"Moderado",IF(AND(AN28="Fuerte",AR28="Débil"),"Débil",IF(AND(AN28="Moderado",AR28="Fuerte"),"Moderado",IF(AND(AN28="Moderado",AR28="Moderado"),"Moderado","Débil"))))))</f>
        <v>Fuerte</v>
      </c>
      <c r="AT28" s="315"/>
      <c r="AU28" s="315"/>
      <c r="AV28" s="322" t="str">
        <f t="shared" ref="AV28:AV35" si="145">IF(D28="","",IF(D28=D27,"",IF(D28=D27,"",VLOOKUP(D28,solcon,11,0))))</f>
        <v/>
      </c>
      <c r="AW28" s="315" t="s">
        <v>12</v>
      </c>
      <c r="AX28" s="315" t="s">
        <v>12</v>
      </c>
      <c r="AY28" s="359" t="str">
        <f t="shared" si="103"/>
        <v>RC4</v>
      </c>
      <c r="AZ28" s="322">
        <f t="shared" si="104"/>
        <v>30</v>
      </c>
      <c r="BA28" s="322">
        <f t="shared" si="105"/>
        <v>15</v>
      </c>
      <c r="BB28" s="322">
        <f t="shared" si="106"/>
        <v>7</v>
      </c>
      <c r="BC28" s="322">
        <f t="shared" si="107"/>
        <v>20</v>
      </c>
      <c r="BD28" s="322">
        <f t="shared" si="108"/>
        <v>10</v>
      </c>
      <c r="BE28" s="338">
        <f t="shared" si="109"/>
        <v>15</v>
      </c>
      <c r="BF28" s="338">
        <f t="shared" si="110"/>
        <v>97</v>
      </c>
      <c r="BG28" s="317" t="str">
        <f t="shared" si="111"/>
        <v/>
      </c>
      <c r="BH28" s="317" t="str">
        <f t="shared" si="112"/>
        <v/>
      </c>
      <c r="BI28" s="317" t="str">
        <f t="shared" si="137"/>
        <v/>
      </c>
      <c r="BJ28" s="322" t="str">
        <f t="shared" si="72"/>
        <v>ModeradoModerado</v>
      </c>
      <c r="BK28" s="389" t="e">
        <f t="shared" si="32"/>
        <v>#N/A</v>
      </c>
      <c r="BL28" s="389" t="e">
        <f t="shared" si="33"/>
        <v>#N/A</v>
      </c>
      <c r="BM28" s="390" t="str">
        <f t="shared" si="138"/>
        <v/>
      </c>
      <c r="BN28" s="390" t="str">
        <f t="shared" si="139"/>
        <v/>
      </c>
      <c r="BO28" s="389" t="e">
        <f t="shared" si="34"/>
        <v>#VALUE!</v>
      </c>
      <c r="BP28" s="389" t="e">
        <f t="shared" si="35"/>
        <v>#VALUE!</v>
      </c>
      <c r="BQ28" s="322"/>
      <c r="BR28" s="391" t="str">
        <f t="shared" si="36"/>
        <v/>
      </c>
      <c r="BS28" s="391" t="str">
        <f t="shared" si="37"/>
        <v/>
      </c>
      <c r="BT28" s="391" t="str">
        <f t="shared" si="38"/>
        <v/>
      </c>
      <c r="BU28" s="322" t="str">
        <f t="shared" si="114"/>
        <v/>
      </c>
      <c r="BV28" s="322" t="str">
        <f t="shared" ref="BV28:BV29" si="146">+BY28</f>
        <v/>
      </c>
      <c r="BW28" s="322" t="str">
        <f t="shared" ref="BW28:BW31" si="147">IF(F28="Si",D28,"")</f>
        <v>RC4</v>
      </c>
      <c r="BX28" s="322" t="str">
        <f t="shared" ref="BX28:BX31" si="148">IF(F28="Si",E28,"")</f>
        <v>Recepción de dádivas o beneficios a nombre propio o de terceros por realizar pagos o traslados dobles, por montos superiores, injustificados o sin soporte, cuentas ficticias y/o por fuera de los términos de negociación</v>
      </c>
      <c r="BY28" s="317" t="str">
        <f t="shared" ref="BY28:BY36" si="149">IF(B28="","",IF(D28=D27,"",IF(ISERROR(VLOOKUP(CONCATENATE(BR28,BS28),ri,4,0)),"",VLOOKUP(CONCATENATE(BR28,BS28),ri,4,0))))</f>
        <v/>
      </c>
    </row>
    <row r="29" spans="1:77" s="355" customFormat="1" ht="110.25" x14ac:dyDescent="0.25">
      <c r="A29" s="358"/>
      <c r="B29" s="312" t="s">
        <v>548</v>
      </c>
      <c r="C29" s="315" t="s">
        <v>731</v>
      </c>
      <c r="D29" s="313" t="s">
        <v>608</v>
      </c>
      <c r="E29" s="312" t="s">
        <v>734</v>
      </c>
      <c r="F29" s="315" t="s">
        <v>53</v>
      </c>
      <c r="G29" s="315" t="s">
        <v>53</v>
      </c>
      <c r="H29" s="315" t="s">
        <v>53</v>
      </c>
      <c r="I29" s="315" t="s">
        <v>53</v>
      </c>
      <c r="J29" s="312" t="s">
        <v>568</v>
      </c>
      <c r="K29" s="315" t="s">
        <v>491</v>
      </c>
      <c r="L29" s="315"/>
      <c r="M29" s="318"/>
      <c r="N29" s="315"/>
      <c r="O29" s="315"/>
      <c r="P29" s="315"/>
      <c r="Q29" s="319"/>
      <c r="R29" s="315"/>
      <c r="S29" s="315"/>
      <c r="T29" s="315"/>
      <c r="U29" s="315"/>
      <c r="V29" s="315"/>
      <c r="W29" s="317" t="str">
        <f t="shared" si="101"/>
        <v/>
      </c>
      <c r="X29" s="318"/>
      <c r="Y29" s="325" t="s">
        <v>703</v>
      </c>
      <c r="Z29" s="467"/>
      <c r="AA29" s="327" t="s">
        <v>0</v>
      </c>
      <c r="AB29" s="324"/>
      <c r="AC29" s="327" t="s">
        <v>20</v>
      </c>
      <c r="AD29" s="430" t="s">
        <v>643</v>
      </c>
      <c r="AE29" s="320" t="s">
        <v>644</v>
      </c>
      <c r="AF29" s="431" t="s">
        <v>645</v>
      </c>
      <c r="AG29" s="327" t="s">
        <v>22</v>
      </c>
      <c r="AH29" s="327"/>
      <c r="AI29" s="327" t="s">
        <v>334</v>
      </c>
      <c r="AJ29" s="327" t="s">
        <v>17</v>
      </c>
      <c r="AK29" s="327" t="s">
        <v>31</v>
      </c>
      <c r="AL29" s="448" t="s">
        <v>727</v>
      </c>
      <c r="AM29" s="327" t="s">
        <v>273</v>
      </c>
      <c r="AN29" s="332" t="str">
        <f t="shared" ref="AN29" si="150">IF(B29="","",IF(BF29&gt;=76,"Fuerte",IF(BF29&gt;=51,"Moderado","Débil")))</f>
        <v>Fuerte</v>
      </c>
      <c r="AO29" s="332" t="str">
        <f t="shared" ref="AO29" si="151">IF(OR(AA29="insuficientes",AA29="No adecuadas",AJ29="Inadecuado",AK29="No documentado",AM29="Incompleta",AM29="No existe"),"Si","No")</f>
        <v>No</v>
      </c>
      <c r="AP29" s="338" t="str">
        <f t="shared" ref="AP29" si="152">IF(AN29="","",IF(B29="","",IF(OR(AN29="Moderado",AN29="Débil"),"Si","No")))</f>
        <v>No</v>
      </c>
      <c r="AQ29" s="325"/>
      <c r="AR29" s="327" t="s">
        <v>13</v>
      </c>
      <c r="AS29" s="338" t="str">
        <f t="shared" si="144"/>
        <v>Fuerte</v>
      </c>
      <c r="AT29" s="332"/>
      <c r="AU29" s="332"/>
      <c r="AV29" s="322" t="str">
        <f t="shared" ref="AV29" si="153">IF(D29="","",IF(D29=D28,"",IF(D29=D28,"",VLOOKUP(D29,solcon,11,0))))</f>
        <v/>
      </c>
      <c r="AW29" s="327" t="s">
        <v>13</v>
      </c>
      <c r="AX29" s="327" t="s">
        <v>12</v>
      </c>
      <c r="AY29" s="359" t="str">
        <f t="shared" ref="AY29" si="154">CONCATENATE(D29,O29,L29)</f>
        <v>RC4</v>
      </c>
      <c r="AZ29" s="322">
        <f t="shared" ref="AZ29" si="155">IF(B29="","",IF(AA29="Adecuadas",30,IF(AA29="Insuficientes",10,0)))</f>
        <v>30</v>
      </c>
      <c r="BA29" s="322">
        <f t="shared" ref="BA29" si="156">IF(B29="","",IF(AC29="Preventivo",15,IF(AC29="Detectivo",10,IF(AC29="Correctivo",5,0))))</f>
        <v>15</v>
      </c>
      <c r="BB29" s="322">
        <f t="shared" ref="BB29" si="157">IF(B29="","",IF(AG29="Automático",10,IF(AG29="Dependiente de T.I.",7,IF(AG29="Manual",5,0))))</f>
        <v>5</v>
      </c>
      <c r="BC29" s="322">
        <f t="shared" ref="BC29" si="158">IF(B29="","",IF(AJ29="Adecuado",20,0))</f>
        <v>20</v>
      </c>
      <c r="BD29" s="322">
        <f t="shared" ref="BD29" si="159">IF(B29="","",IF(AK29="Documentado",10,0))</f>
        <v>10</v>
      </c>
      <c r="BE29" s="338">
        <f t="shared" ref="BE29" si="160">IF(B29="","",IF(AM29="Completa",15,IF(AM29="Incompleta",10,0)))</f>
        <v>15</v>
      </c>
      <c r="BF29" s="338">
        <f t="shared" ref="BF29" si="161">IF(B29="","",SUM(AZ29:BE29))</f>
        <v>95</v>
      </c>
      <c r="BG29" s="332" t="str">
        <f t="shared" ref="BG29" si="162">IF(B29="","",IF(ISERROR(VLOOKUP(O29,calprob,2,0)),"",VLOOKUP(O29,calprob,2,0)))</f>
        <v/>
      </c>
      <c r="BH29" s="332" t="str">
        <f t="shared" ref="BH29" si="163">IF(B29="","",IF(ISERROR(VLOOKUP(L29,calimp,2,0)),"",VLOOKUP(L29,calimp,2,0)))</f>
        <v/>
      </c>
      <c r="BI29" s="332" t="str">
        <f>IF(BH29="","",+BH29*BG29)</f>
        <v/>
      </c>
      <c r="BJ29" s="322" t="str">
        <f t="shared" si="72"/>
        <v>FuerteModerado</v>
      </c>
      <c r="BK29" s="389" t="e">
        <f t="shared" si="32"/>
        <v>#N/A</v>
      </c>
      <c r="BL29" s="389" t="e">
        <f t="shared" si="33"/>
        <v>#N/A</v>
      </c>
      <c r="BM29" s="390" t="str">
        <f t="shared" si="138"/>
        <v/>
      </c>
      <c r="BN29" s="390" t="str">
        <f t="shared" si="139"/>
        <v/>
      </c>
      <c r="BO29" s="389" t="e">
        <f t="shared" si="34"/>
        <v>#VALUE!</v>
      </c>
      <c r="BP29" s="389" t="e">
        <f t="shared" si="35"/>
        <v>#VALUE!</v>
      </c>
      <c r="BQ29" s="322"/>
      <c r="BR29" s="391" t="str">
        <f t="shared" si="36"/>
        <v/>
      </c>
      <c r="BS29" s="391" t="str">
        <f t="shared" si="37"/>
        <v/>
      </c>
      <c r="BT29" s="391" t="str">
        <f t="shared" si="38"/>
        <v/>
      </c>
      <c r="BU29" s="322" t="str">
        <f t="shared" si="114"/>
        <v/>
      </c>
      <c r="BV29" s="322" t="str">
        <f t="shared" si="146"/>
        <v/>
      </c>
      <c r="BW29" s="322" t="str">
        <f t="shared" si="147"/>
        <v>RC4</v>
      </c>
      <c r="BX29" s="322" t="str">
        <f t="shared" si="148"/>
        <v>Recepción de dádivas o beneficios a nombre propio o de terceros por realizar pagos o traslados dobles, por montos superiores, injustificados o sin soporte, cuentas ficticias y/o por fuera de los términos de negociación</v>
      </c>
      <c r="BY29" s="317" t="str">
        <f t="shared" si="149"/>
        <v/>
      </c>
    </row>
    <row r="30" spans="1:77" s="355" customFormat="1" ht="110.25" x14ac:dyDescent="0.25">
      <c r="A30" s="358"/>
      <c r="B30" s="324" t="s">
        <v>548</v>
      </c>
      <c r="C30" s="315" t="s">
        <v>737</v>
      </c>
      <c r="D30" s="329" t="s">
        <v>609</v>
      </c>
      <c r="E30" s="326" t="s">
        <v>736</v>
      </c>
      <c r="F30" s="330" t="s">
        <v>53</v>
      </c>
      <c r="G30" s="330" t="s">
        <v>1</v>
      </c>
      <c r="H30" s="330" t="s">
        <v>53</v>
      </c>
      <c r="I30" s="330" t="s">
        <v>53</v>
      </c>
      <c r="J30" s="312" t="s">
        <v>773</v>
      </c>
      <c r="K30" s="327" t="s">
        <v>632</v>
      </c>
      <c r="L30" s="446" t="s">
        <v>257</v>
      </c>
      <c r="M30" s="361" t="str">
        <f>IF(F30="","",IF(F30="SI","Usted seleccionó SI en tipologia de riesgo RC (riesgo de corrupción). Oprima para diligenciar el formato adjunto.","No Aplica"))</f>
        <v>Usted seleccionó SI en tipologia de riesgo RC (riesgo de corrupción). Oprima para diligenciar el formato adjunto.</v>
      </c>
      <c r="N30" s="327" t="s">
        <v>493</v>
      </c>
      <c r="O30" s="446" t="s">
        <v>199</v>
      </c>
      <c r="P30" s="361" t="str">
        <f>IF(F30="","",IF(F30="SI","Usted seleccionó SI en tipologia de riesgo RC (riesgo de corrupción). Oprima para diligenciar el formato adjunto.","No Aplica"))</f>
        <v>Usted seleccionó SI en tipologia de riesgo RC (riesgo de corrupción). Oprima para diligenciar el formato adjunto.</v>
      </c>
      <c r="Q30" s="331" t="s">
        <v>595</v>
      </c>
      <c r="R30" s="327" t="s">
        <v>376</v>
      </c>
      <c r="S30" s="327" t="s">
        <v>337</v>
      </c>
      <c r="T30" s="327" t="s">
        <v>375</v>
      </c>
      <c r="U30" s="327" t="s">
        <v>361</v>
      </c>
      <c r="V30" s="327" t="s">
        <v>500</v>
      </c>
      <c r="W30" s="332" t="str">
        <f t="shared" si="101"/>
        <v>Alto</v>
      </c>
      <c r="X30" s="362" t="s">
        <v>135</v>
      </c>
      <c r="Y30" s="325" t="s">
        <v>703</v>
      </c>
      <c r="Z30" s="467"/>
      <c r="AA30" s="327" t="s">
        <v>0</v>
      </c>
      <c r="AB30" s="324"/>
      <c r="AC30" s="327" t="s">
        <v>20</v>
      </c>
      <c r="AD30" s="430" t="s">
        <v>643</v>
      </c>
      <c r="AE30" s="320" t="s">
        <v>644</v>
      </c>
      <c r="AF30" s="431" t="s">
        <v>645</v>
      </c>
      <c r="AG30" s="327" t="s">
        <v>22</v>
      </c>
      <c r="AH30" s="327"/>
      <c r="AI30" s="327" t="s">
        <v>334</v>
      </c>
      <c r="AJ30" s="327" t="s">
        <v>17</v>
      </c>
      <c r="AK30" s="327" t="s">
        <v>31</v>
      </c>
      <c r="AL30" s="448" t="s">
        <v>727</v>
      </c>
      <c r="AM30" s="327" t="s">
        <v>273</v>
      </c>
      <c r="AN30" s="332" t="str">
        <f t="shared" ref="AN30" si="164">IF(B30="","",IF(BF30&gt;=76,"Fuerte",IF(BF30&gt;=51,"Moderado","Débil")))</f>
        <v>Fuerte</v>
      </c>
      <c r="AO30" s="332" t="str">
        <f t="shared" ref="AO30" si="165">IF(OR(AA30="insuficientes",AA30="No adecuadas",AJ30="Inadecuado",AK30="No documentado",AM30="Incompleta",AM30="No existe"),"Si","No")</f>
        <v>No</v>
      </c>
      <c r="AP30" s="338" t="str">
        <f t="shared" ref="AP30" si="166">IF(AN30="","",IF(B30="","",IF(OR(AN30="Moderado",AN30="Débil"),"Si","No")))</f>
        <v>No</v>
      </c>
      <c r="AQ30" s="325"/>
      <c r="AR30" s="327" t="s">
        <v>13</v>
      </c>
      <c r="AS30" s="338" t="str">
        <f t="shared" ref="AS30" si="167">IF(AN30="","",IF(AND(AN30="Fuerte",AR30="Fuerte"),"Fuerte",IF(AND(AN30="Fuerte",AR30="Moderado"),"Moderado",IF(AND(AN30="Fuerte",AR30="Débil"),"Débil",IF(AND(AN30="Moderado",AR30="Fuerte"),"Moderado",IF(AND(AN30="Moderado",AR30="Moderado"),"Moderado","Débil"))))))</f>
        <v>Fuerte</v>
      </c>
      <c r="AT30" s="332"/>
      <c r="AU30" s="332"/>
      <c r="AV30" s="322" t="str">
        <f t="shared" ref="AV30" si="168">IF(D30="","",IF(D30=D29,"",IF(D30=D29,"",VLOOKUP(D30,solcon,11,0))))</f>
        <v>Fuerte</v>
      </c>
      <c r="AW30" s="327" t="s">
        <v>13</v>
      </c>
      <c r="AX30" s="327" t="s">
        <v>12</v>
      </c>
      <c r="AY30" s="359" t="str">
        <f t="shared" ref="AY30" si="169">CONCATENATE(D30,O30,L30)</f>
        <v>RC5Mayor Improbable</v>
      </c>
      <c r="AZ30" s="322">
        <f t="shared" ref="AZ30" si="170">IF(B30="","",IF(AA30="Adecuadas",30,IF(AA30="Insuficientes",10,0)))</f>
        <v>30</v>
      </c>
      <c r="BA30" s="322">
        <f t="shared" ref="BA30" si="171">IF(B30="","",IF(AC30="Preventivo",15,IF(AC30="Detectivo",10,IF(AC30="Correctivo",5,0))))</f>
        <v>15</v>
      </c>
      <c r="BB30" s="322">
        <f t="shared" ref="BB30" si="172">IF(B30="","",IF(AG30="Automático",10,IF(AG30="Dependiente de T.I.",7,IF(AG30="Manual",5,0))))</f>
        <v>5</v>
      </c>
      <c r="BC30" s="322">
        <f t="shared" ref="BC30" si="173">IF(B30="","",IF(AJ30="Adecuado",20,0))</f>
        <v>20</v>
      </c>
      <c r="BD30" s="322">
        <f t="shared" ref="BD30" si="174">IF(B30="","",IF(AK30="Documentado",10,0))</f>
        <v>10</v>
      </c>
      <c r="BE30" s="338">
        <f t="shared" ref="BE30" si="175">IF(B30="","",IF(AM30="Completa",15,IF(AM30="Incompleta",10,0)))</f>
        <v>15</v>
      </c>
      <c r="BF30" s="338">
        <f t="shared" ref="BF30" si="176">IF(B30="","",SUM(AZ30:BE30))</f>
        <v>95</v>
      </c>
      <c r="BG30" s="332">
        <f t="shared" si="111"/>
        <v>4</v>
      </c>
      <c r="BH30" s="332">
        <f t="shared" si="112"/>
        <v>1</v>
      </c>
      <c r="BI30" s="332">
        <f>IF(BH30="","",+BH30*BG30)</f>
        <v>4</v>
      </c>
      <c r="BJ30" s="322" t="str">
        <f t="shared" si="72"/>
        <v>FuerteFuerteModerado</v>
      </c>
      <c r="BK30" s="389">
        <f t="shared" si="32"/>
        <v>-1</v>
      </c>
      <c r="BL30" s="389">
        <f t="shared" si="33"/>
        <v>-2</v>
      </c>
      <c r="BM30" s="390" t="str">
        <f t="shared" ref="BM30:BM51" si="177">(IF(ISERROR(VLOOKUP(CONCATENATE(AV30,AW30,AX30),residual,2,0)),"",VLOOKUP(CONCATENATE(AV30,AW30,AX30),residual,2,0)))</f>
        <v/>
      </c>
      <c r="BN30" s="390" t="str">
        <f t="shared" ref="BN30:BN51" si="178">IF(ISERROR(VLOOKUP(CONCATENATE(AV30,AW30,AX30),residual,3,0)),"",VLOOKUP(CONCATENATE(AV30,AW30,AX30),residual,3,0))</f>
        <v/>
      </c>
      <c r="BO30" s="389">
        <f t="shared" si="34"/>
        <v>0</v>
      </c>
      <c r="BP30" s="389">
        <f t="shared" si="35"/>
        <v>3</v>
      </c>
      <c r="BQ30" s="322"/>
      <c r="BR30" s="391" t="str">
        <f t="shared" si="36"/>
        <v>Improbable</v>
      </c>
      <c r="BS30" s="391" t="str">
        <f t="shared" si="37"/>
        <v>Importante</v>
      </c>
      <c r="BT30" s="391" t="str">
        <f t="shared" si="38"/>
        <v>RC5ImportanteImprobable</v>
      </c>
      <c r="BU30" s="322" t="str">
        <f t="shared" si="114"/>
        <v>Alto</v>
      </c>
      <c r="BV30" s="322"/>
      <c r="BW30" s="322" t="str">
        <f t="shared" si="147"/>
        <v>RC5</v>
      </c>
      <c r="BX30" s="322" t="str">
        <f t="shared" si="148"/>
        <v>Recepción de dádivas o beneficios a nombre propio o de terceros por la vinculación y/o promoción de personal en la entidad sin cumplir con los  perfiles y requisitos establecidos para el cargo (competencia, experiencia, nivel educativo)</v>
      </c>
      <c r="BY30" s="317" t="str">
        <f t="shared" si="149"/>
        <v>Moderado</v>
      </c>
    </row>
    <row r="31" spans="1:77" s="355" customFormat="1" ht="141.75" x14ac:dyDescent="0.25">
      <c r="A31" s="358"/>
      <c r="B31" s="324" t="s">
        <v>548</v>
      </c>
      <c r="C31" s="315" t="s">
        <v>737</v>
      </c>
      <c r="D31" s="329" t="s">
        <v>609</v>
      </c>
      <c r="E31" s="326" t="s">
        <v>736</v>
      </c>
      <c r="F31" s="330" t="s">
        <v>53</v>
      </c>
      <c r="G31" s="330" t="s">
        <v>1</v>
      </c>
      <c r="H31" s="330" t="s">
        <v>53</v>
      </c>
      <c r="I31" s="330" t="s">
        <v>53</v>
      </c>
      <c r="J31" s="312" t="s">
        <v>554</v>
      </c>
      <c r="K31" s="327" t="s">
        <v>491</v>
      </c>
      <c r="L31" s="315"/>
      <c r="M31" s="450"/>
      <c r="N31" s="315"/>
      <c r="O31" s="315"/>
      <c r="P31" s="361"/>
      <c r="Q31" s="331"/>
      <c r="R31" s="327"/>
      <c r="S31" s="327"/>
      <c r="T31" s="327"/>
      <c r="U31" s="327"/>
      <c r="V31" s="327"/>
      <c r="W31" s="332"/>
      <c r="X31" s="362"/>
      <c r="Y31" s="325" t="s">
        <v>705</v>
      </c>
      <c r="Z31" s="468"/>
      <c r="AA31" s="315" t="s">
        <v>0</v>
      </c>
      <c r="AB31" s="312"/>
      <c r="AC31" s="315" t="s">
        <v>20</v>
      </c>
      <c r="AD31" s="430" t="s">
        <v>640</v>
      </c>
      <c r="AE31" s="320" t="s">
        <v>641</v>
      </c>
      <c r="AF31" s="431" t="s">
        <v>642</v>
      </c>
      <c r="AG31" s="315" t="s">
        <v>22</v>
      </c>
      <c r="AH31" s="315"/>
      <c r="AI31" s="315" t="s">
        <v>47</v>
      </c>
      <c r="AJ31" s="315" t="s">
        <v>17</v>
      </c>
      <c r="AK31" s="315" t="s">
        <v>31</v>
      </c>
      <c r="AL31" s="321" t="s">
        <v>501</v>
      </c>
      <c r="AM31" s="327" t="s">
        <v>273</v>
      </c>
      <c r="AN31" s="317" t="str">
        <f t="shared" ref="AN31:AN33" si="179">IF(B31="","",IF(BF31&gt;=76,"Fuerte",IF(BF31&gt;=51,"Moderado","Débil")))</f>
        <v>Fuerte</v>
      </c>
      <c r="AO31" s="317" t="str">
        <f t="shared" ref="AO31:AO33" si="180">IF(OR(AA31="insuficientes",AA31="No adecuadas",AJ31="Inadecuado",AK31="No documentado",AM31="Incompleta",AM31="No existe"),"Si","No")</f>
        <v>No</v>
      </c>
      <c r="AP31" s="322" t="str">
        <f t="shared" ref="AP31:AP33" si="181">IF(AN31="","",IF(B31="","",IF(OR(AN31="Moderado",AN31="Débil"),"Si","No")))</f>
        <v>No</v>
      </c>
      <c r="AQ31" s="319"/>
      <c r="AR31" s="315" t="s">
        <v>13</v>
      </c>
      <c r="AS31" s="322" t="str">
        <f t="shared" ref="AS31:AS33" si="182">IF(AN31="","",IF(AND(AN31="Fuerte",AR31="Fuerte"),"Fuerte",IF(AND(AN31="Fuerte",AR31="Moderado"),"Moderado",IF(AND(AN31="Fuerte",AR31="Débil"),"Débil",IF(AND(AN31="Moderado",AR31="Fuerte"),"Moderado",IF(AND(AN31="Moderado",AR31="Moderado"),"Moderado","Débil"))))))</f>
        <v>Fuerte</v>
      </c>
      <c r="AT31" s="315"/>
      <c r="AU31" s="315"/>
      <c r="AV31" s="322"/>
      <c r="AW31" s="315" t="s">
        <v>13</v>
      </c>
      <c r="AX31" s="315" t="s">
        <v>12</v>
      </c>
      <c r="AY31" s="359" t="str">
        <f t="shared" ref="AY31" si="183">CONCATENATE(D31,O31,L31)</f>
        <v>RC5</v>
      </c>
      <c r="AZ31" s="322">
        <f t="shared" ref="AZ31" si="184">IF(B31="","",IF(AA31="Adecuadas",30,IF(AA31="Insuficientes",10,0)))</f>
        <v>30</v>
      </c>
      <c r="BA31" s="322">
        <f t="shared" ref="BA31" si="185">IF(B31="","",IF(AC31="Preventivo",15,IF(AC31="Detectivo",10,IF(AC31="Correctivo",5,0))))</f>
        <v>15</v>
      </c>
      <c r="BB31" s="322">
        <f t="shared" ref="BB31" si="186">IF(B31="","",IF(AG31="Automático",10,IF(AG31="Dependiente de T.I.",7,IF(AG31="Manual",5,0))))</f>
        <v>5</v>
      </c>
      <c r="BC31" s="322">
        <f t="shared" ref="BC31" si="187">IF(B31="","",IF(AJ31="Adecuado",20,0))</f>
        <v>20</v>
      </c>
      <c r="BD31" s="322">
        <f t="shared" ref="BD31" si="188">IF(B31="","",IF(AK31="Documentado",10,0))</f>
        <v>10</v>
      </c>
      <c r="BE31" s="338">
        <f t="shared" ref="BE31" si="189">IF(B31="","",IF(AM31="Completa",15,IF(AM31="Incompleta",10,0)))</f>
        <v>15</v>
      </c>
      <c r="BF31" s="338">
        <f t="shared" ref="BF31" si="190">IF(B31="","",SUM(AZ31:BE31))</f>
        <v>95</v>
      </c>
      <c r="BG31" s="317" t="str">
        <f t="shared" ref="BG31" si="191">IF(B31="","",IF(ISERROR(VLOOKUP(O31,calprob,2,0)),"",VLOOKUP(O31,calprob,2,0)))</f>
        <v/>
      </c>
      <c r="BH31" s="317" t="str">
        <f t="shared" ref="BH31" si="192">IF(B31="","",IF(ISERROR(VLOOKUP(L31,calimp,2,0)),"",VLOOKUP(L31,calimp,2,0)))</f>
        <v/>
      </c>
      <c r="BI31" s="317" t="str">
        <f t="shared" ref="BI31" si="193">IF(BH31="","",+BH31*BG31)</f>
        <v/>
      </c>
      <c r="BJ31" s="322" t="str">
        <f t="shared" si="72"/>
        <v>FuerteModerado</v>
      </c>
      <c r="BK31" s="389" t="e">
        <f t="shared" si="32"/>
        <v>#N/A</v>
      </c>
      <c r="BL31" s="389" t="e">
        <f t="shared" si="33"/>
        <v>#N/A</v>
      </c>
      <c r="BM31" s="390" t="str">
        <f t="shared" si="177"/>
        <v/>
      </c>
      <c r="BN31" s="390" t="str">
        <f t="shared" si="178"/>
        <v/>
      </c>
      <c r="BO31" s="389" t="e">
        <f t="shared" si="34"/>
        <v>#VALUE!</v>
      </c>
      <c r="BP31" s="389" t="e">
        <f t="shared" si="35"/>
        <v>#VALUE!</v>
      </c>
      <c r="BQ31" s="322"/>
      <c r="BR31" s="391" t="str">
        <f t="shared" si="36"/>
        <v/>
      </c>
      <c r="BS31" s="391" t="str">
        <f t="shared" si="37"/>
        <v/>
      </c>
      <c r="BT31" s="391" t="str">
        <f t="shared" si="38"/>
        <v/>
      </c>
      <c r="BU31" s="322">
        <f t="shared" si="114"/>
        <v>0</v>
      </c>
      <c r="BV31" s="322" t="str">
        <f t="shared" ref="BV31:BV36" si="194">+BY31</f>
        <v/>
      </c>
      <c r="BW31" s="322" t="str">
        <f t="shared" si="147"/>
        <v>RC5</v>
      </c>
      <c r="BX31" s="322" t="str">
        <f t="shared" si="148"/>
        <v>Recepción de dádivas o beneficios a nombre propio o de terceros por la vinculación y/o promoción de personal en la entidad sin cumplir con los  perfiles y requisitos establecidos para el cargo (competencia, experiencia, nivel educativo)</v>
      </c>
      <c r="BY31" s="317" t="str">
        <f t="shared" si="149"/>
        <v/>
      </c>
    </row>
    <row r="32" spans="1:77" s="355" customFormat="1" ht="110.25" x14ac:dyDescent="0.25">
      <c r="A32" s="358"/>
      <c r="B32" s="324" t="s">
        <v>548</v>
      </c>
      <c r="C32" s="315" t="s">
        <v>737</v>
      </c>
      <c r="D32" s="329" t="s">
        <v>609</v>
      </c>
      <c r="E32" s="326" t="s">
        <v>736</v>
      </c>
      <c r="F32" s="330" t="s">
        <v>53</v>
      </c>
      <c r="G32" s="330" t="s">
        <v>1</v>
      </c>
      <c r="H32" s="330" t="s">
        <v>53</v>
      </c>
      <c r="I32" s="330" t="s">
        <v>53</v>
      </c>
      <c r="J32" s="312" t="s">
        <v>738</v>
      </c>
      <c r="K32" s="327" t="s">
        <v>632</v>
      </c>
      <c r="L32" s="315"/>
      <c r="M32" s="450"/>
      <c r="N32" s="315"/>
      <c r="O32" s="315"/>
      <c r="P32" s="361"/>
      <c r="Q32" s="331"/>
      <c r="R32" s="327"/>
      <c r="S32" s="327"/>
      <c r="T32" s="327"/>
      <c r="U32" s="327"/>
      <c r="V32" s="327"/>
      <c r="W32" s="332"/>
      <c r="X32" s="362"/>
      <c r="Y32" s="325" t="s">
        <v>707</v>
      </c>
      <c r="Z32" s="468"/>
      <c r="AA32" s="315" t="s">
        <v>0</v>
      </c>
      <c r="AB32" s="312"/>
      <c r="AC32" s="315" t="s">
        <v>20</v>
      </c>
      <c r="AD32" s="430" t="s">
        <v>646</v>
      </c>
      <c r="AE32" s="320" t="s">
        <v>647</v>
      </c>
      <c r="AF32" s="431" t="s">
        <v>648</v>
      </c>
      <c r="AG32" s="315" t="s">
        <v>22</v>
      </c>
      <c r="AH32" s="315"/>
      <c r="AI32" s="315" t="s">
        <v>334</v>
      </c>
      <c r="AJ32" s="315" t="s">
        <v>17</v>
      </c>
      <c r="AK32" s="315" t="s">
        <v>31</v>
      </c>
      <c r="AL32" s="448" t="s">
        <v>727</v>
      </c>
      <c r="AM32" s="315" t="s">
        <v>273</v>
      </c>
      <c r="AN32" s="317" t="str">
        <f t="shared" si="179"/>
        <v>Fuerte</v>
      </c>
      <c r="AO32" s="317" t="str">
        <f t="shared" si="180"/>
        <v>No</v>
      </c>
      <c r="AP32" s="322" t="str">
        <f t="shared" si="181"/>
        <v>No</v>
      </c>
      <c r="AQ32" s="319"/>
      <c r="AR32" s="315" t="s">
        <v>13</v>
      </c>
      <c r="AS32" s="322" t="str">
        <f t="shared" si="182"/>
        <v>Fuerte</v>
      </c>
      <c r="AT32" s="314"/>
      <c r="AU32" s="314"/>
      <c r="AV32" s="322" t="str">
        <f t="shared" si="145"/>
        <v/>
      </c>
      <c r="AW32" s="315" t="s">
        <v>13</v>
      </c>
      <c r="AX32" s="315" t="s">
        <v>13</v>
      </c>
      <c r="AY32" s="359" t="str">
        <f>CONCATENATE(D32,O32,L32)</f>
        <v>RC5</v>
      </c>
      <c r="AZ32" s="322">
        <f t="shared" si="104"/>
        <v>30</v>
      </c>
      <c r="BA32" s="322">
        <f t="shared" si="105"/>
        <v>15</v>
      </c>
      <c r="BB32" s="322">
        <f t="shared" si="106"/>
        <v>5</v>
      </c>
      <c r="BC32" s="322">
        <f t="shared" si="107"/>
        <v>20</v>
      </c>
      <c r="BD32" s="322">
        <f t="shared" si="108"/>
        <v>10</v>
      </c>
      <c r="BE32" s="322">
        <f t="shared" si="109"/>
        <v>15</v>
      </c>
      <c r="BF32" s="322">
        <f t="shared" si="110"/>
        <v>95</v>
      </c>
      <c r="BG32" s="317"/>
      <c r="BH32" s="332"/>
      <c r="BI32" s="332"/>
      <c r="BJ32" s="322" t="str">
        <f t="shared" si="72"/>
        <v>FuerteFuerte</v>
      </c>
      <c r="BK32" s="389" t="e">
        <f t="shared" si="32"/>
        <v>#N/A</v>
      </c>
      <c r="BL32" s="389" t="e">
        <f t="shared" si="33"/>
        <v>#N/A</v>
      </c>
      <c r="BM32" s="390"/>
      <c r="BN32" s="390"/>
      <c r="BO32" s="389" t="e">
        <f t="shared" si="34"/>
        <v>#N/A</v>
      </c>
      <c r="BP32" s="389" t="e">
        <f t="shared" si="35"/>
        <v>#N/A</v>
      </c>
      <c r="BQ32" s="322"/>
      <c r="BR32" s="391" t="str">
        <f t="shared" si="36"/>
        <v/>
      </c>
      <c r="BS32" s="391" t="str">
        <f t="shared" si="37"/>
        <v/>
      </c>
      <c r="BT32" s="391" t="str">
        <f t="shared" si="38"/>
        <v/>
      </c>
      <c r="BU32" s="322"/>
      <c r="BV32" s="322"/>
      <c r="BW32" s="322" t="str">
        <f t="shared" ref="BW32" si="195">IF(F32="Si",D32,"")</f>
        <v>RC5</v>
      </c>
      <c r="BX32" s="322" t="str">
        <f t="shared" ref="BX32" si="196">IF(F32="Si",E32,"")</f>
        <v>Recepción de dádivas o beneficios a nombre propio o de terceros por la vinculación y/o promoción de personal en la entidad sin cumplir con los  perfiles y requisitos establecidos para el cargo (competencia, experiencia, nivel educativo)</v>
      </c>
      <c r="BY32" s="317" t="str">
        <f t="shared" si="149"/>
        <v/>
      </c>
    </row>
    <row r="33" spans="1:77" s="355" customFormat="1" ht="110.25" x14ac:dyDescent="0.25">
      <c r="A33" s="358"/>
      <c r="B33" s="312" t="s">
        <v>548</v>
      </c>
      <c r="C33" s="315" t="s">
        <v>722</v>
      </c>
      <c r="D33" s="313" t="s">
        <v>610</v>
      </c>
      <c r="E33" s="312" t="s">
        <v>575</v>
      </c>
      <c r="F33" s="315" t="s">
        <v>53</v>
      </c>
      <c r="G33" s="315" t="s">
        <v>1</v>
      </c>
      <c r="H33" s="315" t="s">
        <v>53</v>
      </c>
      <c r="I33" s="315" t="s">
        <v>53</v>
      </c>
      <c r="J33" s="312" t="s">
        <v>578</v>
      </c>
      <c r="K33" s="315" t="s">
        <v>632</v>
      </c>
      <c r="L33" s="445" t="s">
        <v>257</v>
      </c>
      <c r="M33" s="361" t="str">
        <f>IF(F33="","",IF(F33="SI","Usted seleccionó SI en tipologia de riesgo RC (riesgo de corrupción). Oprima para diligenciar el formato adjunto.","No Aplica"))</f>
        <v>Usted seleccionó SI en tipologia de riesgo RC (riesgo de corrupción). Oprima para diligenciar el formato adjunto.</v>
      </c>
      <c r="N33" s="315" t="s">
        <v>739</v>
      </c>
      <c r="O33" s="445" t="s">
        <v>256</v>
      </c>
      <c r="P33" s="361" t="str">
        <f>IF(I33="","",IF(I33="SI","Usted seleccionó SI en tipologia de riesgo RC (riesgo de corrupción). Oprima para diligenciar el formato adjunto.","No Aplica"))</f>
        <v>Usted seleccionó SI en tipologia de riesgo RC (riesgo de corrupción). Oprima para diligenciar el formato adjunto.</v>
      </c>
      <c r="Q33" s="315" t="s">
        <v>595</v>
      </c>
      <c r="R33" s="315" t="s">
        <v>383</v>
      </c>
      <c r="S33" s="315" t="s">
        <v>497</v>
      </c>
      <c r="T33" s="315" t="s">
        <v>375</v>
      </c>
      <c r="U33" s="315" t="s">
        <v>361</v>
      </c>
      <c r="V33" s="315" t="s">
        <v>500</v>
      </c>
      <c r="W33" s="317" t="str">
        <f>IF(B33="","",IF(ISERROR(VLOOKUP(CONCATENATE(L33,O33),ri,4,0)),"",VLOOKUP(CONCATENATE(L33,O33),ri,4,0)))</f>
        <v>Alto</v>
      </c>
      <c r="X33" s="318" t="s">
        <v>135</v>
      </c>
      <c r="Y33" s="464" t="s">
        <v>774</v>
      </c>
      <c r="Z33" s="468"/>
      <c r="AA33" s="370" t="s">
        <v>0</v>
      </c>
      <c r="AB33" s="370"/>
      <c r="AC33" s="328" t="s">
        <v>20</v>
      </c>
      <c r="AD33" s="430" t="s">
        <v>661</v>
      </c>
      <c r="AE33" s="320" t="s">
        <v>662</v>
      </c>
      <c r="AF33" s="431" t="s">
        <v>663</v>
      </c>
      <c r="AG33" s="328" t="s">
        <v>22</v>
      </c>
      <c r="AH33" s="328"/>
      <c r="AI33" s="328" t="s">
        <v>334</v>
      </c>
      <c r="AJ33" s="328" t="s">
        <v>17</v>
      </c>
      <c r="AK33" s="328" t="s">
        <v>31</v>
      </c>
      <c r="AL33" s="371" t="s">
        <v>558</v>
      </c>
      <c r="AM33" s="315" t="s">
        <v>273</v>
      </c>
      <c r="AN33" s="317" t="str">
        <f t="shared" si="179"/>
        <v>Fuerte</v>
      </c>
      <c r="AO33" s="317" t="str">
        <f t="shared" si="180"/>
        <v>No</v>
      </c>
      <c r="AP33" s="322" t="str">
        <f t="shared" si="181"/>
        <v>No</v>
      </c>
      <c r="AQ33" s="319"/>
      <c r="AR33" s="315" t="s">
        <v>13</v>
      </c>
      <c r="AS33" s="322" t="str">
        <f t="shared" si="182"/>
        <v>Fuerte</v>
      </c>
      <c r="AT33" s="315"/>
      <c r="AU33" s="315"/>
      <c r="AV33" s="322" t="str">
        <f t="shared" si="145"/>
        <v>Fuerte</v>
      </c>
      <c r="AW33" s="315" t="s">
        <v>12</v>
      </c>
      <c r="AX33" s="315" t="s">
        <v>12</v>
      </c>
      <c r="AY33" s="357" t="str">
        <f t="shared" ref="AY33:AY53" si="197">CONCATENATE(D33,O33,L33)</f>
        <v>RC6CriticoImprobable</v>
      </c>
      <c r="AZ33" s="322">
        <f t="shared" si="104"/>
        <v>30</v>
      </c>
      <c r="BA33" s="322">
        <f t="shared" si="105"/>
        <v>15</v>
      </c>
      <c r="BB33" s="322">
        <f t="shared" si="106"/>
        <v>5</v>
      </c>
      <c r="BC33" s="322">
        <f t="shared" si="107"/>
        <v>20</v>
      </c>
      <c r="BD33" s="322">
        <f t="shared" si="108"/>
        <v>10</v>
      </c>
      <c r="BE33" s="322">
        <f t="shared" si="109"/>
        <v>15</v>
      </c>
      <c r="BF33" s="322">
        <f t="shared" si="110"/>
        <v>95</v>
      </c>
      <c r="BG33" s="317">
        <f>IF(B33="","",IF(ISERROR(VLOOKUP(O33,calprob,2,0)),"",VLOOKUP(O33,calprob,2,0)))</f>
        <v>5</v>
      </c>
      <c r="BH33" s="317">
        <f>IF(B33="","",IF(ISERROR(VLOOKUP(L33,calimp,2,0)),"",VLOOKUP(L33,calimp,2,0)))</f>
        <v>1</v>
      </c>
      <c r="BI33" s="317">
        <f t="shared" ref="BI33" si="198">IF(BH33="","",+BH33*BG33)</f>
        <v>5</v>
      </c>
      <c r="BJ33" s="322" t="str">
        <f t="shared" si="72"/>
        <v>FuerteModeradoModerado</v>
      </c>
      <c r="BK33" s="389">
        <f t="shared" si="32"/>
        <v>-1</v>
      </c>
      <c r="BL33" s="389">
        <f t="shared" si="33"/>
        <v>-1</v>
      </c>
      <c r="BM33" s="390" t="str">
        <f t="shared" si="177"/>
        <v/>
      </c>
      <c r="BN33" s="390" t="str">
        <f t="shared" si="178"/>
        <v/>
      </c>
      <c r="BO33" s="389">
        <f t="shared" si="34"/>
        <v>0</v>
      </c>
      <c r="BP33" s="389">
        <f t="shared" si="35"/>
        <v>4</v>
      </c>
      <c r="BQ33" s="322"/>
      <c r="BR33" s="391" t="str">
        <f t="shared" si="36"/>
        <v>Improbable</v>
      </c>
      <c r="BS33" s="391" t="str">
        <f t="shared" si="37"/>
        <v xml:space="preserve">Mayor </v>
      </c>
      <c r="BT33" s="391" t="str">
        <f t="shared" si="38"/>
        <v>RC6Mayor Improbable</v>
      </c>
      <c r="BU33" s="322" t="str">
        <f t="shared" ref="BU33" si="199">+W33</f>
        <v>Alto</v>
      </c>
      <c r="BV33" s="322" t="str">
        <f t="shared" si="194"/>
        <v>Alto</v>
      </c>
      <c r="BW33" s="322" t="str">
        <f t="shared" ref="BW33:BW35" si="200">IF(F33="Si",D33,"")</f>
        <v>RC6</v>
      </c>
      <c r="BX33" s="322" t="str">
        <f t="shared" ref="BX33:BX35" si="201">IF(F33="Si",E33,"")</f>
        <v xml:space="preserve">Posibilidad de pérdida económica y reputacional por queja, demanda o sanción de los grupos de valor y/o entes de control  por la recepción de dádivas en nombre propio o de terceros para favorecer la pérdida de confidencialidad de las aplicaciones soportadas por GTICS </v>
      </c>
      <c r="BY33" s="317" t="str">
        <f t="shared" si="149"/>
        <v>Alto</v>
      </c>
    </row>
    <row r="34" spans="1:77" s="355" customFormat="1" ht="110.25" x14ac:dyDescent="0.25">
      <c r="A34" s="358"/>
      <c r="B34" s="312" t="s">
        <v>548</v>
      </c>
      <c r="C34" s="315" t="s">
        <v>722</v>
      </c>
      <c r="D34" s="313" t="s">
        <v>610</v>
      </c>
      <c r="E34" s="312" t="s">
        <v>575</v>
      </c>
      <c r="F34" s="315" t="s">
        <v>53</v>
      </c>
      <c r="G34" s="315" t="s">
        <v>1</v>
      </c>
      <c r="H34" s="315" t="s">
        <v>53</v>
      </c>
      <c r="I34" s="315" t="s">
        <v>53</v>
      </c>
      <c r="J34" s="312" t="s">
        <v>568</v>
      </c>
      <c r="K34" s="327" t="s">
        <v>491</v>
      </c>
      <c r="L34" s="315"/>
      <c r="M34" s="318"/>
      <c r="N34" s="315"/>
      <c r="O34" s="315"/>
      <c r="P34" s="318"/>
      <c r="Q34" s="315"/>
      <c r="R34" s="315"/>
      <c r="S34" s="315"/>
      <c r="T34" s="315"/>
      <c r="U34" s="315"/>
      <c r="V34" s="315"/>
      <c r="W34" s="317"/>
      <c r="X34" s="318"/>
      <c r="Y34" s="325" t="s">
        <v>703</v>
      </c>
      <c r="Z34" s="467"/>
      <c r="AA34" s="327" t="s">
        <v>0</v>
      </c>
      <c r="AB34" s="324"/>
      <c r="AC34" s="327" t="s">
        <v>20</v>
      </c>
      <c r="AD34" s="430" t="s">
        <v>643</v>
      </c>
      <c r="AE34" s="320" t="s">
        <v>644</v>
      </c>
      <c r="AF34" s="431" t="s">
        <v>645</v>
      </c>
      <c r="AG34" s="327" t="s">
        <v>22</v>
      </c>
      <c r="AH34" s="327"/>
      <c r="AI34" s="327" t="s">
        <v>334</v>
      </c>
      <c r="AJ34" s="327" t="s">
        <v>17</v>
      </c>
      <c r="AK34" s="327" t="s">
        <v>31</v>
      </c>
      <c r="AL34" s="448" t="s">
        <v>727</v>
      </c>
      <c r="AM34" s="327" t="s">
        <v>273</v>
      </c>
      <c r="AN34" s="332" t="s">
        <v>13</v>
      </c>
      <c r="AO34" s="332" t="s">
        <v>1</v>
      </c>
      <c r="AP34" s="338" t="s">
        <v>1</v>
      </c>
      <c r="AQ34" s="338"/>
      <c r="AR34" s="327" t="s">
        <v>13</v>
      </c>
      <c r="AS34" s="322" t="s">
        <v>13</v>
      </c>
      <c r="AT34" s="315"/>
      <c r="AU34" s="315"/>
      <c r="AV34" s="322" t="str">
        <f t="shared" si="145"/>
        <v/>
      </c>
      <c r="AW34" s="327" t="s">
        <v>13</v>
      </c>
      <c r="AX34" s="327" t="s">
        <v>12</v>
      </c>
      <c r="AY34" s="357" t="str">
        <f t="shared" si="197"/>
        <v>RC6</v>
      </c>
      <c r="AZ34" s="322">
        <f t="shared" si="104"/>
        <v>30</v>
      </c>
      <c r="BA34" s="322">
        <f t="shared" si="105"/>
        <v>15</v>
      </c>
      <c r="BB34" s="322">
        <f t="shared" si="106"/>
        <v>5</v>
      </c>
      <c r="BC34" s="322">
        <f t="shared" si="107"/>
        <v>20</v>
      </c>
      <c r="BD34" s="322">
        <f t="shared" si="108"/>
        <v>10</v>
      </c>
      <c r="BE34" s="322">
        <f t="shared" si="109"/>
        <v>15</v>
      </c>
      <c r="BF34" s="322">
        <f t="shared" si="110"/>
        <v>95</v>
      </c>
      <c r="BG34" s="317"/>
      <c r="BH34" s="317"/>
      <c r="BI34" s="317"/>
      <c r="BJ34" s="322" t="str">
        <f t="shared" si="72"/>
        <v>FuerteModerado</v>
      </c>
      <c r="BK34" s="389" t="e">
        <f t="shared" si="32"/>
        <v>#N/A</v>
      </c>
      <c r="BL34" s="389" t="e">
        <f t="shared" si="33"/>
        <v>#N/A</v>
      </c>
      <c r="BM34" s="390"/>
      <c r="BN34" s="390"/>
      <c r="BO34" s="389" t="e">
        <f t="shared" si="34"/>
        <v>#N/A</v>
      </c>
      <c r="BP34" s="389" t="e">
        <f t="shared" si="35"/>
        <v>#N/A</v>
      </c>
      <c r="BQ34" s="322"/>
      <c r="BR34" s="391" t="str">
        <f t="shared" si="36"/>
        <v/>
      </c>
      <c r="BS34" s="391" t="str">
        <f t="shared" si="37"/>
        <v/>
      </c>
      <c r="BT34" s="391" t="str">
        <f t="shared" si="38"/>
        <v/>
      </c>
      <c r="BU34" s="322"/>
      <c r="BV34" s="322"/>
      <c r="BW34" s="322" t="str">
        <f t="shared" si="200"/>
        <v>RC6</v>
      </c>
      <c r="BX34" s="322" t="str">
        <f t="shared" si="201"/>
        <v xml:space="preserve">Posibilidad de pérdida económica y reputacional por queja, demanda o sanción de los grupos de valor y/o entes de control  por la recepción de dádivas en nombre propio o de terceros para favorecer la pérdida de confidencialidad de las aplicaciones soportadas por GTICS </v>
      </c>
      <c r="BY34" s="317" t="str">
        <f t="shared" si="149"/>
        <v/>
      </c>
    </row>
    <row r="35" spans="1:77" s="355" customFormat="1" ht="141.75" x14ac:dyDescent="0.25">
      <c r="A35" s="358"/>
      <c r="B35" s="312" t="s">
        <v>548</v>
      </c>
      <c r="C35" s="315" t="s">
        <v>722</v>
      </c>
      <c r="D35" s="313" t="s">
        <v>610</v>
      </c>
      <c r="E35" s="312" t="s">
        <v>575</v>
      </c>
      <c r="F35" s="315" t="s">
        <v>53</v>
      </c>
      <c r="G35" s="315" t="s">
        <v>1</v>
      </c>
      <c r="H35" s="315" t="s">
        <v>53</v>
      </c>
      <c r="I35" s="315" t="s">
        <v>53</v>
      </c>
      <c r="J35" s="312" t="s">
        <v>576</v>
      </c>
      <c r="K35" s="327" t="s">
        <v>491</v>
      </c>
      <c r="L35" s="315"/>
      <c r="M35" s="318"/>
      <c r="N35" s="315"/>
      <c r="O35" s="315"/>
      <c r="P35" s="318"/>
      <c r="Q35" s="315"/>
      <c r="R35" s="315"/>
      <c r="S35" s="315"/>
      <c r="T35" s="315"/>
      <c r="U35" s="315"/>
      <c r="V35" s="315"/>
      <c r="W35" s="317"/>
      <c r="X35" s="318"/>
      <c r="Y35" s="325" t="s">
        <v>705</v>
      </c>
      <c r="Z35" s="468"/>
      <c r="AA35" s="315" t="s">
        <v>0</v>
      </c>
      <c r="AB35" s="312"/>
      <c r="AC35" s="315" t="s">
        <v>20</v>
      </c>
      <c r="AD35" s="430" t="s">
        <v>640</v>
      </c>
      <c r="AE35" s="320" t="s">
        <v>641</v>
      </c>
      <c r="AF35" s="431" t="s">
        <v>642</v>
      </c>
      <c r="AG35" s="315" t="s">
        <v>22</v>
      </c>
      <c r="AH35" s="315"/>
      <c r="AI35" s="315" t="s">
        <v>47</v>
      </c>
      <c r="AJ35" s="315" t="s">
        <v>17</v>
      </c>
      <c r="AK35" s="315" t="s">
        <v>31</v>
      </c>
      <c r="AL35" s="321" t="s">
        <v>501</v>
      </c>
      <c r="AM35" s="327" t="s">
        <v>273</v>
      </c>
      <c r="AN35" s="317" t="str">
        <f t="shared" ref="AN35" si="202">IF(B35="","",IF(BF35&gt;=76,"Fuerte",IF(BF35&gt;=51,"Moderado","Débil")))</f>
        <v>Fuerte</v>
      </c>
      <c r="AO35" s="317" t="str">
        <f t="shared" ref="AO35" si="203">IF(OR(AA35="insuficientes",AA35="No adecuadas",AJ35="Inadecuado",AK35="No documentado",AM35="Incompleta",AM35="No existe"),"Si","No")</f>
        <v>No</v>
      </c>
      <c r="AP35" s="322" t="str">
        <f t="shared" ref="AP35" si="204">IF(AN35="","",IF(B35="","",IF(OR(AN35="Moderado",AN35="Débil"),"Si","No")))</f>
        <v>No</v>
      </c>
      <c r="AQ35" s="319"/>
      <c r="AR35" s="315" t="s">
        <v>13</v>
      </c>
      <c r="AS35" s="322" t="str">
        <f t="shared" ref="AS35" si="205">IF(AN35="","",IF(AND(AN35="Fuerte",AR35="Fuerte"),"Fuerte",IF(AND(AN35="Fuerte",AR35="Moderado"),"Moderado",IF(AND(AN35="Fuerte",AR35="Débil"),"Débil",IF(AND(AN35="Moderado",AR35="Fuerte"),"Moderado",IF(AND(AN35="Moderado",AR35="Moderado"),"Moderado","Débil"))))))</f>
        <v>Fuerte</v>
      </c>
      <c r="AT35" s="315"/>
      <c r="AU35" s="315"/>
      <c r="AV35" s="322" t="str">
        <f t="shared" si="145"/>
        <v/>
      </c>
      <c r="AW35" s="315" t="s">
        <v>13</v>
      </c>
      <c r="AX35" s="315" t="s">
        <v>12</v>
      </c>
      <c r="AY35" s="359" t="str">
        <f t="shared" si="197"/>
        <v>RC6</v>
      </c>
      <c r="AZ35" s="322">
        <f t="shared" si="104"/>
        <v>30</v>
      </c>
      <c r="BA35" s="322">
        <f t="shared" si="105"/>
        <v>15</v>
      </c>
      <c r="BB35" s="322">
        <f t="shared" si="106"/>
        <v>5</v>
      </c>
      <c r="BC35" s="322">
        <f t="shared" si="107"/>
        <v>20</v>
      </c>
      <c r="BD35" s="322">
        <f t="shared" si="108"/>
        <v>10</v>
      </c>
      <c r="BE35" s="338">
        <f t="shared" si="109"/>
        <v>15</v>
      </c>
      <c r="BF35" s="338">
        <f t="shared" si="110"/>
        <v>95</v>
      </c>
      <c r="BG35" s="317"/>
      <c r="BH35" s="317"/>
      <c r="BI35" s="317"/>
      <c r="BJ35" s="322" t="str">
        <f t="shared" si="72"/>
        <v>FuerteModerado</v>
      </c>
      <c r="BK35" s="389" t="e">
        <f t="shared" si="32"/>
        <v>#N/A</v>
      </c>
      <c r="BL35" s="389" t="e">
        <f t="shared" si="33"/>
        <v>#N/A</v>
      </c>
      <c r="BM35" s="390"/>
      <c r="BN35" s="390"/>
      <c r="BO35" s="389" t="e">
        <f t="shared" si="34"/>
        <v>#N/A</v>
      </c>
      <c r="BP35" s="389" t="e">
        <f t="shared" si="35"/>
        <v>#N/A</v>
      </c>
      <c r="BQ35" s="322"/>
      <c r="BR35" s="391" t="str">
        <f t="shared" si="36"/>
        <v/>
      </c>
      <c r="BS35" s="391" t="str">
        <f t="shared" si="37"/>
        <v/>
      </c>
      <c r="BT35" s="391" t="str">
        <f t="shared" si="38"/>
        <v/>
      </c>
      <c r="BU35" s="322"/>
      <c r="BV35" s="322"/>
      <c r="BW35" s="322" t="str">
        <f t="shared" si="200"/>
        <v>RC6</v>
      </c>
      <c r="BX35" s="322" t="str">
        <f t="shared" si="201"/>
        <v xml:space="preserve">Posibilidad de pérdida económica y reputacional por queja, demanda o sanción de los grupos de valor y/o entes de control  por la recepción de dádivas en nombre propio o de terceros para favorecer la pérdida de confidencialidad de las aplicaciones soportadas por GTICS </v>
      </c>
      <c r="BY35" s="317" t="str">
        <f t="shared" si="149"/>
        <v/>
      </c>
    </row>
    <row r="36" spans="1:77" s="355" customFormat="1" ht="110.25" x14ac:dyDescent="0.25">
      <c r="A36" s="358"/>
      <c r="B36" s="312" t="s">
        <v>548</v>
      </c>
      <c r="C36" s="315" t="s">
        <v>741</v>
      </c>
      <c r="D36" s="313" t="s">
        <v>611</v>
      </c>
      <c r="E36" s="312" t="s">
        <v>742</v>
      </c>
      <c r="F36" s="314" t="s">
        <v>1</v>
      </c>
      <c r="G36" s="314" t="s">
        <v>53</v>
      </c>
      <c r="H36" s="314" t="s">
        <v>1</v>
      </c>
      <c r="I36" s="314" t="s">
        <v>1</v>
      </c>
      <c r="J36" s="312" t="s">
        <v>740</v>
      </c>
      <c r="K36" s="315" t="s">
        <v>632</v>
      </c>
      <c r="L36" s="376" t="s">
        <v>257</v>
      </c>
      <c r="M36" s="360" t="str">
        <f>IF(F36="","",IF(F36="SI","Usted seleccionó SI en tipologia de riesgo RC (riesgo de corrupción). Oprima para diligenciar el formato adjunto.","No Aplica"))</f>
        <v>No Aplica</v>
      </c>
      <c r="N36" s="315" t="s">
        <v>493</v>
      </c>
      <c r="O36" s="445" t="s">
        <v>256</v>
      </c>
      <c r="P36" s="360" t="str">
        <f>IF(F36="","",IF(F36="SI","Usted seleccionó SI en tipologia de riesgo RC (riesgo de corrupción). Oprima para diligenciar el formato adjunto.","No Aplica"))</f>
        <v>No Aplica</v>
      </c>
      <c r="Q36" s="315" t="s">
        <v>596</v>
      </c>
      <c r="R36" s="315" t="s">
        <v>499</v>
      </c>
      <c r="S36" s="315" t="s">
        <v>337</v>
      </c>
      <c r="T36" s="315" t="s">
        <v>382</v>
      </c>
      <c r="U36" s="315" t="s">
        <v>502</v>
      </c>
      <c r="V36" s="315" t="s">
        <v>494</v>
      </c>
      <c r="W36" s="317" t="str">
        <f>IF(B36="","",IF(ISERROR(VLOOKUP(CONCATENATE(L36,O36),ri,4,0)),"",VLOOKUP(CONCATENATE(L36,O36),ri,4,0)))</f>
        <v>Alto</v>
      </c>
      <c r="X36" s="318" t="s">
        <v>135</v>
      </c>
      <c r="Y36" s="325" t="s">
        <v>710</v>
      </c>
      <c r="Z36" s="469"/>
      <c r="AA36" s="315" t="s">
        <v>0</v>
      </c>
      <c r="AB36" s="342"/>
      <c r="AC36" s="315" t="s">
        <v>20</v>
      </c>
      <c r="AD36" s="430" t="s">
        <v>673</v>
      </c>
      <c r="AE36" s="320" t="s">
        <v>674</v>
      </c>
      <c r="AF36" s="431" t="s">
        <v>675</v>
      </c>
      <c r="AG36" s="315" t="s">
        <v>22</v>
      </c>
      <c r="AH36" s="315"/>
      <c r="AI36" s="315" t="s">
        <v>334</v>
      </c>
      <c r="AJ36" s="315" t="s">
        <v>17</v>
      </c>
      <c r="AK36" s="315" t="s">
        <v>31</v>
      </c>
      <c r="AL36" s="321" t="s">
        <v>561</v>
      </c>
      <c r="AM36" s="315" t="s">
        <v>273</v>
      </c>
      <c r="AN36" s="317" t="str">
        <f t="shared" ref="AN36:AN38" si="206">IF(B36="","",IF(BF36&gt;=76,"Fuerte",IF(BF36&gt;=51,"Moderado","Débil")))</f>
        <v>Fuerte</v>
      </c>
      <c r="AO36" s="317" t="str">
        <f t="shared" ref="AO36:AO38" si="207">IF(OR(AA36="insuficientes",AA36="No adecuadas",AJ36="Inadecuado",AK36="No documentado",AM36="Incompleta",AM36="No existe"),"Si","No")</f>
        <v>No</v>
      </c>
      <c r="AP36" s="322" t="str">
        <f t="shared" ref="AP36:AP38" si="208">IF(AN36="","",IF(B36="","",IF(OR(AN36="Moderado",AN36="Débil"),"Si","No")))</f>
        <v>No</v>
      </c>
      <c r="AQ36" s="319"/>
      <c r="AR36" s="315" t="s">
        <v>13</v>
      </c>
      <c r="AS36" s="322" t="str">
        <f t="shared" ref="AS36:AS45" si="209">IF(AN36="","",IF(AND(AN36="Fuerte",AR36="Fuerte"),"Fuerte",IF(AND(AN36="Fuerte",AR36="Moderado"),"Moderado",IF(AND(AN36="Fuerte",AR36="Débil"),"Débil",IF(AND(AN36="Moderado",AR36="Fuerte"),"Moderado",IF(AND(AN36="Moderado",AR36="Moderado"),"Moderado","Débil"))))))</f>
        <v>Fuerte</v>
      </c>
      <c r="AT36" s="315"/>
      <c r="AU36" s="315"/>
      <c r="AV36" s="322" t="str">
        <f>IF(D36="","",IF(D36=D34,"",IF(D36=D34,"",VLOOKUP(D36,solcon,11,0))))</f>
        <v>Fuerte</v>
      </c>
      <c r="AW36" s="315" t="s">
        <v>13</v>
      </c>
      <c r="AX36" s="315" t="s">
        <v>13</v>
      </c>
      <c r="AY36" s="357" t="str">
        <f t="shared" si="197"/>
        <v>RC7CriticoImprobable</v>
      </c>
      <c r="AZ36" s="322">
        <f t="shared" ref="AZ36:AZ60" si="210">IF(B36="","",IF(AA36="Adecuadas",30,IF(AA36="Insuficientes",10,0)))</f>
        <v>30</v>
      </c>
      <c r="BA36" s="322">
        <f t="shared" ref="BA36:BA60" si="211">IF(B36="","",IF(AC36="Preventivo",15,IF(AC36="Detectivo",10,IF(AC36="Correctivo",5,0))))</f>
        <v>15</v>
      </c>
      <c r="BB36" s="322">
        <f t="shared" ref="BB36:BB60" si="212">IF(B36="","",IF(AG36="Automático",10,IF(AG36="Dependiente de T.I.",7,IF(AG36="Manual",5,0))))</f>
        <v>5</v>
      </c>
      <c r="BC36" s="322">
        <f t="shared" ref="BC36:BC60" si="213">IF(B36="","",IF(AJ36="Adecuado",20,0))</f>
        <v>20</v>
      </c>
      <c r="BD36" s="322">
        <f t="shared" ref="BD36:BD60" si="214">IF(B36="","",IF(AK36="Documentado",10,0))</f>
        <v>10</v>
      </c>
      <c r="BE36" s="322">
        <f t="shared" ref="BE36:BE60" si="215">IF(B36="","",IF(AM36="Completa",15,IF(AM36="Incompleta",10,0)))</f>
        <v>15</v>
      </c>
      <c r="BF36" s="322">
        <f t="shared" ref="BF36:BF60" si="216">IF(B36="","",SUM(AZ36:BE36))</f>
        <v>95</v>
      </c>
      <c r="BG36" s="317">
        <f>IF(B36="","",IF(ISERROR(VLOOKUP(O36,calprob,2,0)),"",VLOOKUP(O36,calprob,2,0)))</f>
        <v>5</v>
      </c>
      <c r="BH36" s="317">
        <f>IF(B36="","",IF(ISERROR(VLOOKUP(L36,calimp,2,0)),"",VLOOKUP(L36,calimp,2,0)))</f>
        <v>1</v>
      </c>
      <c r="BI36" s="317">
        <f t="shared" ref="BI36:BI41" si="217">IF(BH36="","",+BH36*BG36)</f>
        <v>5</v>
      </c>
      <c r="BJ36" s="322" t="str">
        <f t="shared" si="72"/>
        <v>FuerteFuerteFuerte</v>
      </c>
      <c r="BK36" s="389">
        <f t="shared" si="32"/>
        <v>-2</v>
      </c>
      <c r="BL36" s="389">
        <f t="shared" si="33"/>
        <v>-2</v>
      </c>
      <c r="BM36" s="390" t="str">
        <f t="shared" si="177"/>
        <v/>
      </c>
      <c r="BN36" s="390" t="str">
        <f t="shared" si="178"/>
        <v/>
      </c>
      <c r="BO36" s="389">
        <f t="shared" si="34"/>
        <v>0</v>
      </c>
      <c r="BP36" s="389">
        <f t="shared" si="35"/>
        <v>3</v>
      </c>
      <c r="BQ36" s="322"/>
      <c r="BR36" s="391" t="str">
        <f t="shared" si="36"/>
        <v>Improbable</v>
      </c>
      <c r="BS36" s="391" t="str">
        <f t="shared" si="37"/>
        <v>Importante</v>
      </c>
      <c r="BT36" s="391" t="str">
        <f t="shared" si="38"/>
        <v>RC7ImportanteImprobable</v>
      </c>
      <c r="BU36" s="322" t="str">
        <f>+W36</f>
        <v>Alto</v>
      </c>
      <c r="BV36" s="322" t="str">
        <f t="shared" si="194"/>
        <v>Moderado</v>
      </c>
      <c r="BW36" s="322" t="str">
        <f t="shared" ref="BW36" si="218">IF(F36="Si",D36,"")</f>
        <v/>
      </c>
      <c r="BX36" s="322" t="str">
        <f t="shared" ref="BX36" si="219">IF(F36="Si",E36,"")</f>
        <v/>
      </c>
      <c r="BY36" s="317" t="str">
        <f t="shared" si="149"/>
        <v>Moderado</v>
      </c>
    </row>
    <row r="37" spans="1:77" s="355" customFormat="1" ht="78.75" x14ac:dyDescent="0.25">
      <c r="A37" s="358"/>
      <c r="B37" s="312" t="s">
        <v>548</v>
      </c>
      <c r="C37" s="315" t="s">
        <v>741</v>
      </c>
      <c r="D37" s="313" t="s">
        <v>611</v>
      </c>
      <c r="E37" s="312" t="s">
        <v>742</v>
      </c>
      <c r="F37" s="314" t="s">
        <v>1</v>
      </c>
      <c r="G37" s="314" t="s">
        <v>53</v>
      </c>
      <c r="H37" s="314" t="s">
        <v>1</v>
      </c>
      <c r="I37" s="314" t="s">
        <v>1</v>
      </c>
      <c r="J37" s="312" t="s">
        <v>765</v>
      </c>
      <c r="K37" s="315" t="s">
        <v>632</v>
      </c>
      <c r="L37" s="376"/>
      <c r="M37" s="364"/>
      <c r="N37" s="447"/>
      <c r="O37" s="457"/>
      <c r="P37" s="364"/>
      <c r="Q37" s="334"/>
      <c r="R37" s="334"/>
      <c r="S37" s="334"/>
      <c r="T37" s="334"/>
      <c r="U37" s="334"/>
      <c r="V37" s="334"/>
      <c r="W37" s="347"/>
      <c r="X37" s="348"/>
      <c r="Y37" s="325" t="s">
        <v>708</v>
      </c>
      <c r="Z37" s="469"/>
      <c r="AA37" s="315" t="s">
        <v>0</v>
      </c>
      <c r="AB37" s="342"/>
      <c r="AC37" s="315" t="s">
        <v>21</v>
      </c>
      <c r="AD37" s="430" t="s">
        <v>673</v>
      </c>
      <c r="AE37" s="320" t="s">
        <v>674</v>
      </c>
      <c r="AF37" s="431" t="s">
        <v>675</v>
      </c>
      <c r="AG37" s="315" t="s">
        <v>22</v>
      </c>
      <c r="AH37" s="334"/>
      <c r="AI37" s="315" t="s">
        <v>5</v>
      </c>
      <c r="AJ37" s="315" t="s">
        <v>17</v>
      </c>
      <c r="AK37" s="315" t="s">
        <v>31</v>
      </c>
      <c r="AL37" s="321" t="s">
        <v>561</v>
      </c>
      <c r="AM37" s="334" t="s">
        <v>274</v>
      </c>
      <c r="AN37" s="317" t="str">
        <f t="shared" ref="AN37" si="220">IF(B37="","",IF(BF37&gt;=76,"Fuerte",IF(BF37&gt;=51,"Moderado","Débil")))</f>
        <v>Fuerte</v>
      </c>
      <c r="AO37" s="317" t="str">
        <f t="shared" ref="AO37" si="221">IF(OR(AA37="insuficientes",AA37="No adecuadas",AJ37="Inadecuado",AK37="No documentado",AM37="Incompleta",AM37="No existe"),"Si","No")</f>
        <v>Si</v>
      </c>
      <c r="AP37" s="322" t="str">
        <f t="shared" ref="AP37" si="222">IF(AN37="","",IF(B37="","",IF(OR(AN37="Moderado",AN37="Débil"),"Si","No")))</f>
        <v>No</v>
      </c>
      <c r="AQ37" s="319"/>
      <c r="AR37" s="315" t="s">
        <v>13</v>
      </c>
      <c r="AS37" s="322" t="str">
        <f t="shared" ref="AS37" si="223">IF(AN37="","",IF(AND(AN37="Fuerte",AR37="Fuerte"),"Fuerte",IF(AND(AN37="Fuerte",AR37="Moderado"),"Moderado",IF(AND(AN37="Fuerte",AR37="Débil"),"Débil",IF(AND(AN37="Moderado",AR37="Fuerte"),"Moderado",IF(AND(AN37="Moderado",AR37="Moderado"),"Moderado","Débil"))))))</f>
        <v>Fuerte</v>
      </c>
      <c r="AT37" s="334"/>
      <c r="AU37" s="334"/>
      <c r="AV37" s="322"/>
      <c r="AW37" s="334" t="s">
        <v>13</v>
      </c>
      <c r="AX37" s="334" t="s">
        <v>12</v>
      </c>
      <c r="AY37" s="363" t="str">
        <f t="shared" si="197"/>
        <v>RC7</v>
      </c>
      <c r="AZ37" s="322">
        <f t="shared" ref="AZ37" si="224">IF(B37="","",IF(AA37="Adecuadas",30,IF(AA37="Insuficientes",10,0)))</f>
        <v>30</v>
      </c>
      <c r="BA37" s="322">
        <f t="shared" ref="BA37" si="225">IF(B37="","",IF(AC37="Preventivo",15,IF(AC37="Detectivo",10,IF(AC37="Correctivo",5,0))))</f>
        <v>10</v>
      </c>
      <c r="BB37" s="322">
        <f t="shared" ref="BB37" si="226">IF(B37="","",IF(AG37="Automático",10,IF(AG37="Dependiente de T.I.",7,IF(AG37="Manual",5,0))))</f>
        <v>5</v>
      </c>
      <c r="BC37" s="322">
        <f t="shared" ref="BC37" si="227">IF(B37="","",IF(AJ37="Adecuado",20,0))</f>
        <v>20</v>
      </c>
      <c r="BD37" s="322">
        <f t="shared" ref="BD37" si="228">IF(B37="","",IF(AK37="Documentado",10,0))</f>
        <v>10</v>
      </c>
      <c r="BE37" s="322">
        <f t="shared" ref="BE37" si="229">IF(B37="","",IF(AM37="Completa",15,IF(AM37="Incompleta",10,0)))</f>
        <v>10</v>
      </c>
      <c r="BF37" s="322">
        <f t="shared" ref="BF37" si="230">IF(B37="","",SUM(AZ37:BE37))</f>
        <v>85</v>
      </c>
      <c r="BG37" s="317"/>
      <c r="BH37" s="317"/>
      <c r="BI37" s="317"/>
      <c r="BJ37" s="322" t="str">
        <f t="shared" si="72"/>
        <v>FuerteModerado</v>
      </c>
      <c r="BK37" s="389" t="e">
        <f t="shared" si="32"/>
        <v>#N/A</v>
      </c>
      <c r="BL37" s="389" t="e">
        <f t="shared" si="33"/>
        <v>#N/A</v>
      </c>
      <c r="BM37" s="390"/>
      <c r="BN37" s="390"/>
      <c r="BO37" s="389" t="e">
        <f t="shared" si="34"/>
        <v>#N/A</v>
      </c>
      <c r="BP37" s="389" t="e">
        <f t="shared" si="35"/>
        <v>#N/A</v>
      </c>
      <c r="BQ37" s="322"/>
      <c r="BR37" s="391" t="str">
        <f t="shared" si="36"/>
        <v/>
      </c>
      <c r="BS37" s="391" t="str">
        <f t="shared" si="37"/>
        <v/>
      </c>
      <c r="BT37" s="391" t="str">
        <f t="shared" si="38"/>
        <v/>
      </c>
      <c r="BU37" s="322"/>
      <c r="BV37" s="322" t="str">
        <f t="shared" ref="BV37:BV60" si="231">+BY37</f>
        <v/>
      </c>
      <c r="BW37" s="322" t="str">
        <f t="shared" ref="BW37:BW60" si="232">IF(F37="Si",D37,"")</f>
        <v/>
      </c>
      <c r="BX37" s="322" t="str">
        <f t="shared" ref="BX37:BX60" si="233">IF(F37="Si",E37,"")</f>
        <v/>
      </c>
      <c r="BY37" s="317" t="str">
        <f t="shared" ref="BY37:BY60" si="234">IF(B37="","",IF(D37=D36,"",IF(ISERROR(VLOOKUP(CONCATENATE(BR37,BS37),ri,4,0)),"",VLOOKUP(CONCATENATE(BR37,BS37),ri,4,0))))</f>
        <v/>
      </c>
    </row>
    <row r="38" spans="1:77" s="355" customFormat="1" ht="100.5" customHeight="1" x14ac:dyDescent="0.25">
      <c r="A38" s="358"/>
      <c r="B38" s="312" t="s">
        <v>548</v>
      </c>
      <c r="C38" s="315" t="s">
        <v>741</v>
      </c>
      <c r="D38" s="313" t="s">
        <v>611</v>
      </c>
      <c r="E38" s="312" t="s">
        <v>742</v>
      </c>
      <c r="F38" s="314" t="s">
        <v>1</v>
      </c>
      <c r="G38" s="314" t="s">
        <v>53</v>
      </c>
      <c r="H38" s="314" t="s">
        <v>1</v>
      </c>
      <c r="I38" s="314" t="s">
        <v>1</v>
      </c>
      <c r="J38" s="312" t="s">
        <v>562</v>
      </c>
      <c r="K38" s="315" t="s">
        <v>632</v>
      </c>
      <c r="L38" s="315"/>
      <c r="M38" s="453"/>
      <c r="N38" s="447"/>
      <c r="O38" s="447"/>
      <c r="P38" s="453"/>
      <c r="Q38" s="333"/>
      <c r="R38" s="334"/>
      <c r="S38" s="334"/>
      <c r="T38" s="334"/>
      <c r="U38" s="334"/>
      <c r="V38" s="334"/>
      <c r="W38" s="347"/>
      <c r="X38" s="348"/>
      <c r="Y38" s="325" t="s">
        <v>709</v>
      </c>
      <c r="Z38" s="468"/>
      <c r="AA38" s="334" t="s">
        <v>0</v>
      </c>
      <c r="AB38" s="335"/>
      <c r="AC38" s="315" t="s">
        <v>21</v>
      </c>
      <c r="AD38" s="430" t="s">
        <v>676</v>
      </c>
      <c r="AE38" s="320" t="s">
        <v>677</v>
      </c>
      <c r="AF38" s="431" t="s">
        <v>678</v>
      </c>
      <c r="AG38" s="334" t="s">
        <v>22</v>
      </c>
      <c r="AH38" s="334"/>
      <c r="AI38" s="334" t="s">
        <v>47</v>
      </c>
      <c r="AJ38" s="334" t="s">
        <v>17</v>
      </c>
      <c r="AK38" s="334" t="s">
        <v>31</v>
      </c>
      <c r="AL38" s="321" t="s">
        <v>763</v>
      </c>
      <c r="AM38" s="334" t="s">
        <v>273</v>
      </c>
      <c r="AN38" s="347" t="str">
        <f t="shared" si="206"/>
        <v>Fuerte</v>
      </c>
      <c r="AO38" s="317" t="str">
        <f t="shared" si="207"/>
        <v>No</v>
      </c>
      <c r="AP38" s="322" t="str">
        <f t="shared" si="208"/>
        <v>No</v>
      </c>
      <c r="AQ38" s="333"/>
      <c r="AR38" s="334" t="s">
        <v>13</v>
      </c>
      <c r="AS38" s="322" t="str">
        <f t="shared" si="209"/>
        <v>Fuerte</v>
      </c>
      <c r="AT38" s="334"/>
      <c r="AU38" s="334"/>
      <c r="AV38" s="322" t="str">
        <f>IF(D38="","",IF(D38=D36,"",IF(D38=D36,"",VLOOKUP(D38,solcon,11,0))))</f>
        <v/>
      </c>
      <c r="AW38" s="334" t="s">
        <v>13</v>
      </c>
      <c r="AX38" s="334" t="s">
        <v>13</v>
      </c>
      <c r="AY38" s="363" t="str">
        <f t="shared" si="197"/>
        <v>RC7</v>
      </c>
      <c r="AZ38" s="322">
        <f t="shared" si="210"/>
        <v>30</v>
      </c>
      <c r="BA38" s="322">
        <f t="shared" si="211"/>
        <v>10</v>
      </c>
      <c r="BB38" s="322">
        <f t="shared" si="212"/>
        <v>5</v>
      </c>
      <c r="BC38" s="322">
        <f t="shared" si="213"/>
        <v>20</v>
      </c>
      <c r="BD38" s="322">
        <f t="shared" si="214"/>
        <v>10</v>
      </c>
      <c r="BE38" s="322">
        <f t="shared" si="215"/>
        <v>15</v>
      </c>
      <c r="BF38" s="322">
        <f t="shared" si="216"/>
        <v>90</v>
      </c>
      <c r="BG38" s="317" t="str">
        <f>IF(B38="","",IF(ISERROR(VLOOKUP(O38,calprob,2,0)),"",VLOOKUP(O38,calprob,2,0)))</f>
        <v/>
      </c>
      <c r="BH38" s="317" t="str">
        <f>IF(B38="","",IF(ISERROR(VLOOKUP(L38,calimp,2,0)),"",VLOOKUP(L38,calimp,2,0)))</f>
        <v/>
      </c>
      <c r="BI38" s="317" t="str">
        <f t="shared" si="217"/>
        <v/>
      </c>
      <c r="BJ38" s="322" t="str">
        <f t="shared" si="72"/>
        <v>FuerteFuerte</v>
      </c>
      <c r="BK38" s="389" t="e">
        <f t="shared" si="32"/>
        <v>#N/A</v>
      </c>
      <c r="BL38" s="389" t="e">
        <f t="shared" si="33"/>
        <v>#N/A</v>
      </c>
      <c r="BM38" s="390" t="str">
        <f t="shared" si="177"/>
        <v/>
      </c>
      <c r="BN38" s="390" t="str">
        <f t="shared" si="178"/>
        <v/>
      </c>
      <c r="BO38" s="389" t="e">
        <f t="shared" si="34"/>
        <v>#VALUE!</v>
      </c>
      <c r="BP38" s="389" t="e">
        <f t="shared" si="35"/>
        <v>#VALUE!</v>
      </c>
      <c r="BQ38" s="322"/>
      <c r="BR38" s="391" t="str">
        <f t="shared" si="36"/>
        <v/>
      </c>
      <c r="BS38" s="391" t="str">
        <f t="shared" si="37"/>
        <v/>
      </c>
      <c r="BT38" s="391" t="str">
        <f t="shared" si="38"/>
        <v/>
      </c>
      <c r="BU38" s="322"/>
      <c r="BV38" s="322" t="str">
        <f t="shared" si="231"/>
        <v/>
      </c>
      <c r="BW38" s="322" t="str">
        <f t="shared" si="232"/>
        <v/>
      </c>
      <c r="BX38" s="322" t="str">
        <f t="shared" si="233"/>
        <v/>
      </c>
      <c r="BY38" s="317" t="str">
        <f t="shared" si="234"/>
        <v/>
      </c>
    </row>
    <row r="39" spans="1:77" s="355" customFormat="1" ht="78.75" x14ac:dyDescent="0.25">
      <c r="A39" s="358"/>
      <c r="B39" s="312" t="s">
        <v>548</v>
      </c>
      <c r="C39" s="315" t="s">
        <v>741</v>
      </c>
      <c r="D39" s="313" t="s">
        <v>611</v>
      </c>
      <c r="E39" s="312" t="s">
        <v>742</v>
      </c>
      <c r="F39" s="314" t="s">
        <v>1</v>
      </c>
      <c r="G39" s="314" t="s">
        <v>53</v>
      </c>
      <c r="H39" s="314" t="s">
        <v>1</v>
      </c>
      <c r="I39" s="314" t="s">
        <v>1</v>
      </c>
      <c r="J39" s="312" t="s">
        <v>637</v>
      </c>
      <c r="K39" s="315" t="s">
        <v>635</v>
      </c>
      <c r="L39" s="315"/>
      <c r="M39" s="453"/>
      <c r="N39" s="316"/>
      <c r="O39" s="316"/>
      <c r="P39" s="349"/>
      <c r="Q39" s="341"/>
      <c r="R39" s="316"/>
      <c r="S39" s="316"/>
      <c r="T39" s="316"/>
      <c r="U39" s="316"/>
      <c r="V39" s="316"/>
      <c r="W39" s="339"/>
      <c r="X39" s="340"/>
      <c r="Y39" s="330" t="s">
        <v>764</v>
      </c>
      <c r="Z39" s="468"/>
      <c r="AA39" s="315" t="s">
        <v>0</v>
      </c>
      <c r="AB39" s="312"/>
      <c r="AC39" s="315" t="s">
        <v>21</v>
      </c>
      <c r="AD39" s="430" t="s">
        <v>679</v>
      </c>
      <c r="AE39" s="320" t="s">
        <v>680</v>
      </c>
      <c r="AF39" s="431" t="s">
        <v>681</v>
      </c>
      <c r="AG39" s="315" t="s">
        <v>22</v>
      </c>
      <c r="AH39" s="315"/>
      <c r="AI39" s="315" t="s">
        <v>45</v>
      </c>
      <c r="AJ39" s="315" t="s">
        <v>17</v>
      </c>
      <c r="AK39" s="315" t="s">
        <v>33</v>
      </c>
      <c r="AL39" s="321"/>
      <c r="AM39" s="315" t="s">
        <v>273</v>
      </c>
      <c r="AN39" s="332" t="s">
        <v>13</v>
      </c>
      <c r="AO39" s="332" t="s">
        <v>1</v>
      </c>
      <c r="AP39" s="338" t="s">
        <v>1</v>
      </c>
      <c r="AQ39" s="327"/>
      <c r="AR39" s="315" t="s">
        <v>13</v>
      </c>
      <c r="AS39" s="338" t="str">
        <f t="shared" si="209"/>
        <v>Fuerte</v>
      </c>
      <c r="AT39" s="343"/>
      <c r="AU39" s="343"/>
      <c r="AV39" s="322" t="str">
        <f>IF(D39="","",IF(D39=D37,"",IF(D39=D37,"",VLOOKUP(D39,solcon,11,0))))</f>
        <v/>
      </c>
      <c r="AW39" s="315" t="s">
        <v>13</v>
      </c>
      <c r="AX39" s="315" t="s">
        <v>12</v>
      </c>
      <c r="AY39" s="357" t="str">
        <f t="shared" si="197"/>
        <v>RC7</v>
      </c>
      <c r="AZ39" s="322">
        <f t="shared" si="210"/>
        <v>30</v>
      </c>
      <c r="BA39" s="322">
        <f t="shared" si="211"/>
        <v>10</v>
      </c>
      <c r="BB39" s="322">
        <f t="shared" si="212"/>
        <v>5</v>
      </c>
      <c r="BC39" s="322">
        <f t="shared" si="213"/>
        <v>20</v>
      </c>
      <c r="BD39" s="322">
        <f t="shared" si="214"/>
        <v>0</v>
      </c>
      <c r="BE39" s="322">
        <f t="shared" si="215"/>
        <v>15</v>
      </c>
      <c r="BF39" s="322">
        <f t="shared" si="216"/>
        <v>80</v>
      </c>
      <c r="BG39" s="317"/>
      <c r="BH39" s="317"/>
      <c r="BI39" s="317"/>
      <c r="BJ39" s="322" t="str">
        <f t="shared" si="72"/>
        <v>FuerteModerado</v>
      </c>
      <c r="BK39" s="389" t="e">
        <f t="shared" si="32"/>
        <v>#N/A</v>
      </c>
      <c r="BL39" s="389" t="e">
        <f t="shared" si="33"/>
        <v>#N/A</v>
      </c>
      <c r="BM39" s="390"/>
      <c r="BN39" s="390"/>
      <c r="BO39" s="389" t="e">
        <f t="shared" si="34"/>
        <v>#N/A</v>
      </c>
      <c r="BP39" s="389" t="e">
        <f t="shared" si="35"/>
        <v>#N/A</v>
      </c>
      <c r="BQ39" s="322"/>
      <c r="BR39" s="391" t="str">
        <f t="shared" si="36"/>
        <v/>
      </c>
      <c r="BS39" s="391" t="str">
        <f t="shared" si="37"/>
        <v/>
      </c>
      <c r="BT39" s="391" t="str">
        <f t="shared" si="38"/>
        <v/>
      </c>
      <c r="BU39" s="322"/>
      <c r="BV39" s="322" t="str">
        <f t="shared" si="231"/>
        <v/>
      </c>
      <c r="BW39" s="322" t="str">
        <f t="shared" si="232"/>
        <v/>
      </c>
      <c r="BX39" s="322" t="str">
        <f t="shared" si="233"/>
        <v/>
      </c>
      <c r="BY39" s="317" t="str">
        <f t="shared" si="234"/>
        <v/>
      </c>
    </row>
    <row r="40" spans="1:77" s="336" customFormat="1" ht="110.25" x14ac:dyDescent="0.25">
      <c r="A40" s="345"/>
      <c r="B40" s="312" t="s">
        <v>548</v>
      </c>
      <c r="C40" s="315" t="s">
        <v>737</v>
      </c>
      <c r="D40" s="316" t="s">
        <v>611</v>
      </c>
      <c r="E40" s="312" t="s">
        <v>742</v>
      </c>
      <c r="F40" s="314" t="s">
        <v>53</v>
      </c>
      <c r="G40" s="314" t="s">
        <v>53</v>
      </c>
      <c r="H40" s="314" t="s">
        <v>53</v>
      </c>
      <c r="I40" s="314" t="s">
        <v>53</v>
      </c>
      <c r="J40" s="427" t="s">
        <v>779</v>
      </c>
      <c r="K40" s="315" t="s">
        <v>491</v>
      </c>
      <c r="L40" s="445"/>
      <c r="M40" s="360" t="str">
        <f>IF(F40="","",IF(F40="SI","Usted seleccionó SI en tipologia de riesgo RC (riesgo de corrupción). Oprima para diligenciar el formato adjunto.","No Aplica"))</f>
        <v>Usted seleccionó SI en tipologia de riesgo RC (riesgo de corrupción). Oprima para diligenciar el formato adjunto.</v>
      </c>
      <c r="N40" s="315" t="s">
        <v>493</v>
      </c>
      <c r="O40" s="458"/>
      <c r="P40" s="356" t="str">
        <f>IF(F40="","",IF(F40="SI","Usted seleccionó SI en tipologia de riesgo RC (riesgo de corrupción). Oprima para diligenciar el formato adjunto.","No Aplica"))</f>
        <v>Usted seleccionó SI en tipologia de riesgo RC (riesgo de corrupción). Oprima para diligenciar el formato adjunto.</v>
      </c>
      <c r="Q40" s="447" t="s">
        <v>595</v>
      </c>
      <c r="R40" s="447" t="s">
        <v>499</v>
      </c>
      <c r="S40" s="447" t="s">
        <v>560</v>
      </c>
      <c r="T40" s="447" t="s">
        <v>375</v>
      </c>
      <c r="U40" s="447" t="s">
        <v>502</v>
      </c>
      <c r="V40" s="447" t="s">
        <v>500</v>
      </c>
      <c r="W40" s="347" t="str">
        <f>IF(B40="","",IF(ISERROR(VLOOKUP(CONCATENATE(L40,O40),ri,4,0)),"",VLOOKUP(CONCATENATE(L40,O40),ri,4,0)))</f>
        <v/>
      </c>
      <c r="X40" s="348"/>
      <c r="Y40" s="465" t="s">
        <v>703</v>
      </c>
      <c r="Z40" s="467"/>
      <c r="AA40" s="327" t="s">
        <v>0</v>
      </c>
      <c r="AB40" s="324"/>
      <c r="AC40" s="327" t="s">
        <v>20</v>
      </c>
      <c r="AD40" s="430" t="s">
        <v>643</v>
      </c>
      <c r="AE40" s="320" t="s">
        <v>644</v>
      </c>
      <c r="AF40" s="431" t="s">
        <v>645</v>
      </c>
      <c r="AG40" s="327" t="s">
        <v>22</v>
      </c>
      <c r="AH40" s="327"/>
      <c r="AI40" s="327" t="s">
        <v>334</v>
      </c>
      <c r="AJ40" s="327" t="s">
        <v>17</v>
      </c>
      <c r="AK40" s="327" t="s">
        <v>31</v>
      </c>
      <c r="AL40" s="448" t="s">
        <v>727</v>
      </c>
      <c r="AM40" s="327" t="s">
        <v>273</v>
      </c>
      <c r="AN40" s="332" t="s">
        <v>13</v>
      </c>
      <c r="AO40" s="332" t="s">
        <v>1</v>
      </c>
      <c r="AP40" s="338" t="s">
        <v>1</v>
      </c>
      <c r="AQ40" s="327"/>
      <c r="AR40" s="327" t="s">
        <v>13</v>
      </c>
      <c r="AS40" s="338" t="str">
        <f t="shared" si="209"/>
        <v>Fuerte</v>
      </c>
      <c r="AT40" s="314"/>
      <c r="AU40" s="314"/>
      <c r="AV40" s="322" t="str">
        <f t="shared" ref="AV40" si="235">IF(D40="","",IF(D40=D38,"",IF(D40=D38,"",VLOOKUP(D40,solcon,11,0))))</f>
        <v/>
      </c>
      <c r="AW40" s="327" t="s">
        <v>13</v>
      </c>
      <c r="AX40" s="315" t="s">
        <v>12</v>
      </c>
      <c r="AY40" s="357" t="str">
        <f t="shared" ref="AY40" si="236">CONCATENATE(D40,O40,L40)</f>
        <v>RC7</v>
      </c>
      <c r="AZ40" s="322">
        <f t="shared" ref="AZ40" si="237">IF(B40="","",IF(AA40="Adecuadas",30,IF(AA40="Insuficientes",10,0)))</f>
        <v>30</v>
      </c>
      <c r="BA40" s="322">
        <f t="shared" ref="BA40" si="238">IF(B40="","",IF(AC40="Preventivo",15,IF(AC40="Detectivo",10,IF(AC40="Correctivo",5,0))))</f>
        <v>15</v>
      </c>
      <c r="BB40" s="322">
        <f t="shared" ref="BB40" si="239">IF(B40="","",IF(AG40="Automático",10,IF(AG40="Dependiente de T.I.",7,IF(AG40="Manual",5,0))))</f>
        <v>5</v>
      </c>
      <c r="BC40" s="322">
        <f t="shared" ref="BC40" si="240">IF(B40="","",IF(AJ40="Adecuado",20,0))</f>
        <v>20</v>
      </c>
      <c r="BD40" s="322">
        <f t="shared" ref="BD40" si="241">IF(B40="","",IF(AK40="Documentado",10,0))</f>
        <v>10</v>
      </c>
      <c r="BE40" s="322">
        <f t="shared" ref="BE40" si="242">IF(B40="","",IF(AM40="Completa",15,IF(AM40="Incompleta",10,0)))</f>
        <v>15</v>
      </c>
      <c r="BF40" s="322">
        <f t="shared" ref="BF40" si="243">IF(B40="","",SUM(AZ40:BE40))</f>
        <v>95</v>
      </c>
      <c r="BG40" s="317" t="str">
        <f>IF(B40="","",IF(ISERROR(VLOOKUP(O40,calprob,2,0)),"",VLOOKUP(O40,calprob,2,0)))</f>
        <v/>
      </c>
      <c r="BH40" s="317" t="str">
        <f>IF(B40="","",IF(ISERROR(VLOOKUP(L40,calimp,2,0)),"",VLOOKUP(L40,calimp,2,0)))</f>
        <v/>
      </c>
      <c r="BI40" s="317" t="str">
        <f>IF(BH40="","",+BH40*BG40)</f>
        <v/>
      </c>
      <c r="BJ40" s="322" t="str">
        <f t="shared" ref="BJ40" si="244">CONCATENATE(AV40,AW40,AX40)</f>
        <v>FuerteModerado</v>
      </c>
      <c r="BK40" s="389" t="e">
        <f t="shared" ref="BK40" si="245">IF(B40="","",VLOOKUP(BJ40,NRES,3,0))</f>
        <v>#N/A</v>
      </c>
      <c r="BL40" s="389" t="e">
        <f t="shared" ref="BL40" si="246">IF(B40="","",VLOOKUP(BJ40,NRES,2,0))</f>
        <v>#N/A</v>
      </c>
      <c r="BM40" s="390" t="str">
        <f t="shared" ref="BM40" si="247">(IF(ISERROR(VLOOKUP(CONCATENATE(AV40,AW40,AX40),residual,2,0)),"",VLOOKUP(CONCATENATE(AV40,AW40,AX40),residual,2,0)))</f>
        <v/>
      </c>
      <c r="BN40" s="390" t="str">
        <f t="shared" ref="BN40" si="248">IF(ISERROR(VLOOKUP(CONCATENATE(AV40,AW40,AX40),residual,3,0)),"",VLOOKUP(CONCATENATE(AV40,AW40,AX40),residual,3,0))</f>
        <v/>
      </c>
      <c r="BO40" s="389" t="e">
        <f t="shared" ref="BO40" si="249">IF(B40="","",IF(+BH40+BL40&lt;0,0,+BH40+BL40))</f>
        <v>#VALUE!</v>
      </c>
      <c r="BP40" s="389" t="e">
        <f t="shared" ref="BP40" si="250">IF(B40="","",IF(+BG40+BK40&lt;0,0,+BG40+BK40))</f>
        <v>#VALUE!</v>
      </c>
      <c r="BQ40" s="322"/>
      <c r="BR40" s="391" t="str">
        <f t="shared" ref="BR40" si="251">IF(B40="","",IF(ISERROR(VLOOKUP(BO40,impa1,2,0)),"",VLOOKUP(BO40,impa1,2,0)))</f>
        <v/>
      </c>
      <c r="BS40" s="391" t="str">
        <f t="shared" ref="BS40" si="252">IF(B40="","",IF(ISERROR(VLOOKUP(BP40,prob1,2,0)),"",VLOOKUP(BP40,prob1,2,0)))</f>
        <v/>
      </c>
      <c r="BT40" s="391" t="str">
        <f t="shared" ref="BT40" si="253">IF(BH40="","",CONCATENATE(D40,BS40,BR40))</f>
        <v/>
      </c>
      <c r="BU40" s="322" t="str">
        <f t="shared" ref="BU40" si="254">+W40</f>
        <v/>
      </c>
      <c r="BV40" s="322" t="str">
        <f t="shared" ref="BV40" si="255">+BY40</f>
        <v/>
      </c>
      <c r="BW40" s="322" t="str">
        <f t="shared" ref="BW40" si="256">IF(F40="Si",D40,"")</f>
        <v>RC7</v>
      </c>
      <c r="BX40" s="322" t="str">
        <f t="shared" ref="BX40" si="257">IF(F40="Si",E40,"")</f>
        <v>Posibilidad de afectación reputacional y /o económica por contagio al contratar con asociados de negocio (proveedores) que se encuentren relacionados con actividades ilícitas ( lavado de activos, financiación del terrorismo, terrorismo, tráfico de armas, tráfico de sustancias para el procesamiento de narcóticos, tráfico de estupefacientes)</v>
      </c>
      <c r="BY40" s="317" t="str">
        <f t="shared" ref="BY40" si="258">IF(B40="","",IF(D40=D39,"",IF(ISERROR(VLOOKUP(CONCATENATE(BR40,BS40),ri,4,0)),"",VLOOKUP(CONCATENATE(BR40,BS40),ri,4,0))))</f>
        <v/>
      </c>
    </row>
    <row r="41" spans="1:77" s="355" customFormat="1" ht="63" x14ac:dyDescent="0.25">
      <c r="A41" s="358"/>
      <c r="B41" s="312" t="s">
        <v>548</v>
      </c>
      <c r="C41" s="315" t="s">
        <v>741</v>
      </c>
      <c r="D41" s="313" t="s">
        <v>611</v>
      </c>
      <c r="E41" s="451" t="s">
        <v>743</v>
      </c>
      <c r="F41" s="314" t="s">
        <v>1</v>
      </c>
      <c r="G41" s="314" t="s">
        <v>1</v>
      </c>
      <c r="H41" s="314" t="s">
        <v>1</v>
      </c>
      <c r="I41" s="314" t="s">
        <v>53</v>
      </c>
      <c r="J41" s="312" t="s">
        <v>745</v>
      </c>
      <c r="K41" s="315" t="s">
        <v>632</v>
      </c>
      <c r="L41" s="315" t="s">
        <v>257</v>
      </c>
      <c r="M41" s="356" t="str">
        <f>IF(F41="","",IF(F41="SI","Usted seleccionó SI en tipologia de riesgo RC (riesgo de corrupción). Oprima para diligenciar el formato adjunto.","No Aplica"))</f>
        <v>No Aplica</v>
      </c>
      <c r="N41" s="315" t="s">
        <v>493</v>
      </c>
      <c r="O41" s="315" t="s">
        <v>256</v>
      </c>
      <c r="P41" s="356" t="str">
        <f>IF(F41="","",IF(F41="SI","Usted seleccionó SI en tipologia de riesgo RC (riesgo de corrupción). Oprima para diligenciar el formato adjunto.","No Aplica"))</f>
        <v>No Aplica</v>
      </c>
      <c r="Q41" s="316" t="s">
        <v>598</v>
      </c>
      <c r="R41" s="315" t="s">
        <v>499</v>
      </c>
      <c r="S41" s="315" t="s">
        <v>337</v>
      </c>
      <c r="T41" s="315" t="s">
        <v>489</v>
      </c>
      <c r="U41" s="315" t="s">
        <v>361</v>
      </c>
      <c r="V41" s="315" t="s">
        <v>490</v>
      </c>
      <c r="W41" s="317" t="str">
        <f>IF(B41="","",IF(ISERROR(VLOOKUP(CONCATENATE(L41,O41),ri,4,0)),"",VLOOKUP(CONCATENATE(L41,O41),ri,4,0)))</f>
        <v>Alto</v>
      </c>
      <c r="X41" s="318" t="s">
        <v>135</v>
      </c>
      <c r="Y41" s="325" t="s">
        <v>711</v>
      </c>
      <c r="Z41" s="468"/>
      <c r="AA41" s="315" t="s">
        <v>0</v>
      </c>
      <c r="AB41" s="312"/>
      <c r="AC41" s="315" t="s">
        <v>21</v>
      </c>
      <c r="AD41" s="430" t="s">
        <v>682</v>
      </c>
      <c r="AE41" s="320" t="s">
        <v>683</v>
      </c>
      <c r="AF41" s="431" t="s">
        <v>684</v>
      </c>
      <c r="AG41" s="315" t="s">
        <v>22</v>
      </c>
      <c r="AH41" s="315"/>
      <c r="AI41" s="315" t="s">
        <v>334</v>
      </c>
      <c r="AJ41" s="315" t="s">
        <v>17</v>
      </c>
      <c r="AK41" s="315" t="s">
        <v>31</v>
      </c>
      <c r="AL41" s="321" t="s">
        <v>766</v>
      </c>
      <c r="AM41" s="315" t="s">
        <v>273</v>
      </c>
      <c r="AN41" s="317" t="str">
        <f>IF(B41="","",IF(BF41&gt;=76,"Fuerte",IF(BF41&gt;=51,"Moderado","Débil")))</f>
        <v>Fuerte</v>
      </c>
      <c r="AO41" s="317" t="str">
        <f>IF(OR(AA41="insuficientes",AA41="No adecuadas",AJ41="Inadecuado",AK41="No documentado",AM41="Incompleta",AM41="No existe"),"Si","No")</f>
        <v>No</v>
      </c>
      <c r="AP41" s="322" t="str">
        <f>IF(AN41="","",IF(B41="","",IF(OR(AN41="Moderado",AN41="Débil"),"Si","No")))</f>
        <v>No</v>
      </c>
      <c r="AQ41" s="319"/>
      <c r="AR41" s="315" t="s">
        <v>13</v>
      </c>
      <c r="AS41" s="322" t="str">
        <f t="shared" si="209"/>
        <v>Fuerte</v>
      </c>
      <c r="AT41" s="315"/>
      <c r="AU41" s="315"/>
      <c r="AV41" s="322" t="str">
        <f>IF(D41="","",IF(D41=D38,"",IF(D41=D38,"",VLOOKUP(D41,solcon,11,0))))</f>
        <v/>
      </c>
      <c r="AW41" s="315" t="s">
        <v>13</v>
      </c>
      <c r="AX41" s="315" t="s">
        <v>12</v>
      </c>
      <c r="AY41" s="357" t="str">
        <f t="shared" si="197"/>
        <v>RC7CriticoImprobable</v>
      </c>
      <c r="AZ41" s="322">
        <f t="shared" si="210"/>
        <v>30</v>
      </c>
      <c r="BA41" s="322">
        <f t="shared" si="211"/>
        <v>10</v>
      </c>
      <c r="BB41" s="322">
        <f t="shared" si="212"/>
        <v>5</v>
      </c>
      <c r="BC41" s="322">
        <f t="shared" si="213"/>
        <v>20</v>
      </c>
      <c r="BD41" s="322">
        <f t="shared" si="214"/>
        <v>10</v>
      </c>
      <c r="BE41" s="322">
        <f t="shared" si="215"/>
        <v>15</v>
      </c>
      <c r="BF41" s="322">
        <f t="shared" si="216"/>
        <v>90</v>
      </c>
      <c r="BG41" s="317">
        <f>IF(B41="","",IF(ISERROR(VLOOKUP(O41,calprob,2,0)),"",VLOOKUP(O41,calprob,2,0)))</f>
        <v>5</v>
      </c>
      <c r="BH41" s="317">
        <f>IF(B41="","",IF(ISERROR(VLOOKUP(L41,calimp,2,0)),"",VLOOKUP(L41,calimp,2,0)))</f>
        <v>1</v>
      </c>
      <c r="BI41" s="317">
        <f t="shared" si="217"/>
        <v>5</v>
      </c>
      <c r="BJ41" s="322" t="str">
        <f t="shared" si="72"/>
        <v>FuerteModerado</v>
      </c>
      <c r="BK41" s="389" t="e">
        <f t="shared" si="32"/>
        <v>#N/A</v>
      </c>
      <c r="BL41" s="389" t="e">
        <f t="shared" si="33"/>
        <v>#N/A</v>
      </c>
      <c r="BM41" s="390" t="str">
        <f t="shared" si="177"/>
        <v/>
      </c>
      <c r="BN41" s="390" t="str">
        <f t="shared" si="178"/>
        <v/>
      </c>
      <c r="BO41" s="389" t="e">
        <f t="shared" si="34"/>
        <v>#N/A</v>
      </c>
      <c r="BP41" s="389" t="e">
        <f t="shared" si="35"/>
        <v>#N/A</v>
      </c>
      <c r="BQ41" s="322"/>
      <c r="BR41" s="391" t="str">
        <f t="shared" si="36"/>
        <v/>
      </c>
      <c r="BS41" s="391" t="str">
        <f t="shared" si="37"/>
        <v/>
      </c>
      <c r="BT41" s="391" t="str">
        <f t="shared" si="38"/>
        <v>RC7</v>
      </c>
      <c r="BU41" s="322" t="str">
        <f t="shared" ref="BU41:BU56" si="259">+W41</f>
        <v>Alto</v>
      </c>
      <c r="BV41" s="322" t="str">
        <f t="shared" si="231"/>
        <v/>
      </c>
      <c r="BW41" s="322" t="str">
        <f t="shared" si="232"/>
        <v/>
      </c>
      <c r="BX41" s="322" t="str">
        <f t="shared" si="233"/>
        <v/>
      </c>
      <c r="BY41" s="317" t="str">
        <f>IF(B41="","",IF(D41=D39,"",IF(ISERROR(VLOOKUP(CONCATENATE(BR41,BS41),ri,4,0)),"",VLOOKUP(CONCATENATE(BR41,BS41),ri,4,0))))</f>
        <v/>
      </c>
    </row>
    <row r="42" spans="1:77" s="355" customFormat="1" ht="63" x14ac:dyDescent="0.25">
      <c r="A42" s="358"/>
      <c r="B42" s="312" t="s">
        <v>548</v>
      </c>
      <c r="C42" s="315" t="s">
        <v>741</v>
      </c>
      <c r="D42" s="313" t="s">
        <v>612</v>
      </c>
      <c r="E42" s="451" t="s">
        <v>743</v>
      </c>
      <c r="F42" s="314" t="s">
        <v>1</v>
      </c>
      <c r="G42" s="314" t="s">
        <v>1</v>
      </c>
      <c r="H42" s="314" t="s">
        <v>1</v>
      </c>
      <c r="I42" s="314" t="s">
        <v>53</v>
      </c>
      <c r="J42" s="312" t="s">
        <v>746</v>
      </c>
      <c r="K42" s="315" t="s">
        <v>632</v>
      </c>
      <c r="L42" s="315"/>
      <c r="M42" s="356"/>
      <c r="N42" s="315"/>
      <c r="O42" s="315"/>
      <c r="P42" s="356"/>
      <c r="Q42" s="316"/>
      <c r="R42" s="315"/>
      <c r="S42" s="315"/>
      <c r="T42" s="315"/>
      <c r="U42" s="315"/>
      <c r="V42" s="315"/>
      <c r="W42" s="317"/>
      <c r="X42" s="318"/>
      <c r="Y42" s="325" t="s">
        <v>712</v>
      </c>
      <c r="Z42" s="468"/>
      <c r="AA42" s="315" t="s">
        <v>0</v>
      </c>
      <c r="AB42" s="312"/>
      <c r="AC42" s="315" t="s">
        <v>21</v>
      </c>
      <c r="AD42" s="430"/>
      <c r="AE42" s="320"/>
      <c r="AF42" s="431"/>
      <c r="AG42" s="315" t="s">
        <v>22</v>
      </c>
      <c r="AH42" s="315"/>
      <c r="AI42" s="315" t="s">
        <v>334</v>
      </c>
      <c r="AJ42" s="315" t="s">
        <v>17</v>
      </c>
      <c r="AK42" s="315" t="s">
        <v>31</v>
      </c>
      <c r="AL42" s="312" t="s">
        <v>423</v>
      </c>
      <c r="AM42" s="315" t="s">
        <v>273</v>
      </c>
      <c r="AN42" s="317" t="str">
        <f>IF(B42="","",IF(BF42&gt;=76,"Fuerte",IF(BF42&gt;=51,"Moderado","Débil")))</f>
        <v>Fuerte</v>
      </c>
      <c r="AO42" s="317" t="str">
        <f>IF(OR(AA42="insuficientes",AA42="No adecuadas",AJ42="Inadecuado",AK42="No documentado",AM42="Incompleta",AM42="No existe"),"Si","No")</f>
        <v>No</v>
      </c>
      <c r="AP42" s="322" t="str">
        <f>IF(AN42="","",IF(B42="","",IF(OR(AN42="Moderado",AN42="Débil"),"Si","No")))</f>
        <v>No</v>
      </c>
      <c r="AQ42" s="319"/>
      <c r="AR42" s="315" t="s">
        <v>13</v>
      </c>
      <c r="AS42" s="322" t="str">
        <f t="shared" ref="AS42" si="260">IF(AN42="","",IF(AND(AN42="Fuerte",AR42="Fuerte"),"Fuerte",IF(AND(AN42="Fuerte",AR42="Moderado"),"Moderado",IF(AND(AN42="Fuerte",AR42="Débil"),"Débil",IF(AND(AN42="Moderado",AR42="Fuerte"),"Moderado",IF(AND(AN42="Moderado",AR42="Moderado"),"Moderado","Débil"))))))</f>
        <v>Fuerte</v>
      </c>
      <c r="AT42" s="315"/>
      <c r="AU42" s="315"/>
      <c r="AV42" s="322"/>
      <c r="AW42" s="315" t="s">
        <v>13</v>
      </c>
      <c r="AX42" s="315" t="s">
        <v>12</v>
      </c>
      <c r="AY42" s="357" t="str">
        <f t="shared" si="197"/>
        <v>RC8</v>
      </c>
      <c r="AZ42" s="322">
        <f t="shared" ref="AZ42" si="261">IF(B42="","",IF(AA42="Adecuadas",30,IF(AA42="Insuficientes",10,0)))</f>
        <v>30</v>
      </c>
      <c r="BA42" s="322">
        <f t="shared" ref="BA42" si="262">IF(B42="","",IF(AC42="Preventivo",15,IF(AC42="Detectivo",10,IF(AC42="Correctivo",5,0))))</f>
        <v>10</v>
      </c>
      <c r="BB42" s="322">
        <f t="shared" ref="BB42" si="263">IF(B42="","",IF(AG42="Automático",10,IF(AG42="Dependiente de T.I.",7,IF(AG42="Manual",5,0))))</f>
        <v>5</v>
      </c>
      <c r="BC42" s="322">
        <f t="shared" ref="BC42" si="264">IF(B42="","",IF(AJ42="Adecuado",20,0))</f>
        <v>20</v>
      </c>
      <c r="BD42" s="322">
        <f t="shared" ref="BD42" si="265">IF(B42="","",IF(AK42="Documentado",10,0))</f>
        <v>10</v>
      </c>
      <c r="BE42" s="322">
        <f t="shared" ref="BE42" si="266">IF(B42="","",IF(AM42="Completa",15,IF(AM42="Incompleta",10,0)))</f>
        <v>15</v>
      </c>
      <c r="BF42" s="322">
        <f t="shared" ref="BF42" si="267">IF(B42="","",SUM(AZ42:BE42))</f>
        <v>90</v>
      </c>
      <c r="BG42" s="317" t="str">
        <f>IF(B42="","",IF(ISERROR(VLOOKUP(O42,calprob,2,0)),"",VLOOKUP(O42,calprob,2,0)))</f>
        <v/>
      </c>
      <c r="BH42" s="317" t="str">
        <f>IF(B42="","",IF(ISERROR(VLOOKUP(L42,calimp,2,0)),"",VLOOKUP(L42,calimp,2,0)))</f>
        <v/>
      </c>
      <c r="BI42" s="317"/>
      <c r="BJ42" s="322" t="str">
        <f t="shared" si="72"/>
        <v>FuerteModerado</v>
      </c>
      <c r="BK42" s="389" t="e">
        <f t="shared" si="32"/>
        <v>#N/A</v>
      </c>
      <c r="BL42" s="389" t="e">
        <f t="shared" si="33"/>
        <v>#N/A</v>
      </c>
      <c r="BM42" s="390"/>
      <c r="BN42" s="390"/>
      <c r="BO42" s="389" t="e">
        <f t="shared" si="34"/>
        <v>#VALUE!</v>
      </c>
      <c r="BP42" s="389" t="e">
        <f t="shared" si="35"/>
        <v>#VALUE!</v>
      </c>
      <c r="BQ42" s="322"/>
      <c r="BR42" s="391" t="str">
        <f t="shared" si="36"/>
        <v/>
      </c>
      <c r="BS42" s="391" t="str">
        <f t="shared" si="37"/>
        <v/>
      </c>
      <c r="BT42" s="391" t="str">
        <f t="shared" si="38"/>
        <v/>
      </c>
      <c r="BU42" s="322"/>
      <c r="BV42" s="322" t="str">
        <f t="shared" si="231"/>
        <v/>
      </c>
      <c r="BW42" s="322" t="str">
        <f t="shared" si="232"/>
        <v/>
      </c>
      <c r="BX42" s="322" t="str">
        <f t="shared" si="233"/>
        <v/>
      </c>
      <c r="BY42" s="317" t="str">
        <f t="shared" si="234"/>
        <v/>
      </c>
    </row>
    <row r="43" spans="1:77" s="355" customFormat="1" ht="141.75" customHeight="1" x14ac:dyDescent="0.25">
      <c r="A43" s="358"/>
      <c r="B43" s="312" t="s">
        <v>548</v>
      </c>
      <c r="C43" s="315" t="s">
        <v>741</v>
      </c>
      <c r="D43" s="313" t="s">
        <v>612</v>
      </c>
      <c r="E43" s="451" t="s">
        <v>743</v>
      </c>
      <c r="F43" s="314" t="s">
        <v>1</v>
      </c>
      <c r="G43" s="314" t="s">
        <v>1</v>
      </c>
      <c r="H43" s="314" t="s">
        <v>1</v>
      </c>
      <c r="I43" s="314" t="s">
        <v>53</v>
      </c>
      <c r="J43" s="312" t="s">
        <v>744</v>
      </c>
      <c r="K43" s="315" t="s">
        <v>632</v>
      </c>
      <c r="L43" s="315"/>
      <c r="M43" s="356"/>
      <c r="N43" s="315"/>
      <c r="O43" s="315"/>
      <c r="P43" s="356"/>
      <c r="Q43" s="316"/>
      <c r="R43" s="315"/>
      <c r="S43" s="315"/>
      <c r="T43" s="315"/>
      <c r="U43" s="315"/>
      <c r="V43" s="315"/>
      <c r="W43" s="317"/>
      <c r="X43" s="318"/>
      <c r="Y43" s="325" t="s">
        <v>713</v>
      </c>
      <c r="Z43" s="468"/>
      <c r="AA43" s="315" t="s">
        <v>0</v>
      </c>
      <c r="AB43" s="312"/>
      <c r="AC43" s="315" t="s">
        <v>21</v>
      </c>
      <c r="AD43" s="430" t="s">
        <v>649</v>
      </c>
      <c r="AE43" s="320" t="s">
        <v>650</v>
      </c>
      <c r="AF43" s="431" t="s">
        <v>651</v>
      </c>
      <c r="AG43" s="315" t="s">
        <v>22</v>
      </c>
      <c r="AH43" s="315"/>
      <c r="AI43" s="315" t="s">
        <v>334</v>
      </c>
      <c r="AJ43" s="315" t="s">
        <v>17</v>
      </c>
      <c r="AK43" s="315" t="s">
        <v>31</v>
      </c>
      <c r="AL43" s="321" t="s">
        <v>766</v>
      </c>
      <c r="AM43" s="315" t="s">
        <v>273</v>
      </c>
      <c r="AN43" s="317" t="str">
        <f>IF(B43="","",IF(BF43&gt;=76,"Fuerte",IF(BF43&gt;=51,"Moderado","Débil")))</f>
        <v>Fuerte</v>
      </c>
      <c r="AO43" s="317" t="str">
        <f>IF(OR(AA43="insuficientes",AA43="No adecuadas",AJ43="Inadecuado",AK43="No documentado",AM43="Incompleta",AM43="No existe"),"Si","No")</f>
        <v>No</v>
      </c>
      <c r="AP43" s="322" t="str">
        <f>IF(AN43="","",IF(B43="","",IF(OR(AN43="Moderado",AN43="Débil"),"Si","No")))</f>
        <v>No</v>
      </c>
      <c r="AQ43" s="319"/>
      <c r="AR43" s="315" t="s">
        <v>13</v>
      </c>
      <c r="AS43" s="322" t="str">
        <f t="shared" si="209"/>
        <v>Fuerte</v>
      </c>
      <c r="AT43" s="315"/>
      <c r="AU43" s="315"/>
      <c r="AV43" s="322" t="str">
        <f t="shared" ref="AV43:AV48" si="268">IF(D43="","",IF(D43=D41,"",IF(D43=D41,"",VLOOKUP(D43,solcon,11,0))))</f>
        <v>Fuerte</v>
      </c>
      <c r="AW43" s="315" t="s">
        <v>13</v>
      </c>
      <c r="AX43" s="315" t="s">
        <v>12</v>
      </c>
      <c r="AY43" s="357" t="str">
        <f t="shared" si="197"/>
        <v>RC8</v>
      </c>
      <c r="AZ43" s="322">
        <f t="shared" si="210"/>
        <v>30</v>
      </c>
      <c r="BA43" s="322">
        <f t="shared" si="211"/>
        <v>10</v>
      </c>
      <c r="BB43" s="322">
        <f t="shared" si="212"/>
        <v>5</v>
      </c>
      <c r="BC43" s="322">
        <f t="shared" si="213"/>
        <v>20</v>
      </c>
      <c r="BD43" s="322">
        <f t="shared" si="214"/>
        <v>10</v>
      </c>
      <c r="BE43" s="322">
        <f t="shared" si="215"/>
        <v>15</v>
      </c>
      <c r="BF43" s="322">
        <f t="shared" si="216"/>
        <v>90</v>
      </c>
      <c r="BG43" s="317"/>
      <c r="BH43" s="317"/>
      <c r="BI43" s="317"/>
      <c r="BJ43" s="322" t="str">
        <f t="shared" si="72"/>
        <v>FuerteFuerteModerado</v>
      </c>
      <c r="BK43" s="389">
        <f t="shared" si="32"/>
        <v>-1</v>
      </c>
      <c r="BL43" s="389">
        <f t="shared" si="33"/>
        <v>-2</v>
      </c>
      <c r="BM43" s="390" t="str">
        <f t="shared" si="177"/>
        <v/>
      </c>
      <c r="BN43" s="390" t="str">
        <f t="shared" si="178"/>
        <v/>
      </c>
      <c r="BO43" s="389">
        <f t="shared" si="34"/>
        <v>0</v>
      </c>
      <c r="BP43" s="389">
        <f t="shared" si="35"/>
        <v>0</v>
      </c>
      <c r="BQ43" s="322"/>
      <c r="BR43" s="391" t="str">
        <f t="shared" si="36"/>
        <v>Improbable</v>
      </c>
      <c r="BS43" s="391">
        <f t="shared" si="37"/>
        <v>0</v>
      </c>
      <c r="BT43" s="391" t="str">
        <f t="shared" si="38"/>
        <v/>
      </c>
      <c r="BU43" s="322"/>
      <c r="BV43" s="322" t="str">
        <f t="shared" si="231"/>
        <v/>
      </c>
      <c r="BW43" s="322" t="str">
        <f t="shared" si="232"/>
        <v/>
      </c>
      <c r="BX43" s="322" t="str">
        <f t="shared" si="233"/>
        <v/>
      </c>
      <c r="BY43" s="317" t="str">
        <f t="shared" si="234"/>
        <v/>
      </c>
    </row>
    <row r="44" spans="1:77" s="355" customFormat="1" ht="63" x14ac:dyDescent="0.25">
      <c r="A44" s="358"/>
      <c r="B44" s="312" t="s">
        <v>548</v>
      </c>
      <c r="C44" s="315" t="s">
        <v>741</v>
      </c>
      <c r="D44" s="313" t="s">
        <v>612</v>
      </c>
      <c r="E44" s="451" t="s">
        <v>743</v>
      </c>
      <c r="F44" s="314" t="s">
        <v>1</v>
      </c>
      <c r="G44" s="314" t="s">
        <v>1</v>
      </c>
      <c r="H44" s="314" t="s">
        <v>1</v>
      </c>
      <c r="I44" s="314" t="s">
        <v>53</v>
      </c>
      <c r="J44" s="312" t="s">
        <v>744</v>
      </c>
      <c r="K44" s="315" t="s">
        <v>632</v>
      </c>
      <c r="L44" s="315"/>
      <c r="M44" s="356"/>
      <c r="N44" s="315"/>
      <c r="O44" s="315"/>
      <c r="P44" s="356"/>
      <c r="Q44" s="316"/>
      <c r="R44" s="315"/>
      <c r="S44" s="315"/>
      <c r="T44" s="315"/>
      <c r="U44" s="315"/>
      <c r="V44" s="315"/>
      <c r="W44" s="317"/>
      <c r="X44" s="318"/>
      <c r="Y44" s="325" t="s">
        <v>714</v>
      </c>
      <c r="Z44" s="468"/>
      <c r="AA44" s="315" t="s">
        <v>0</v>
      </c>
      <c r="AB44" s="312"/>
      <c r="AC44" s="315" t="s">
        <v>20</v>
      </c>
      <c r="AD44" s="430" t="s">
        <v>685</v>
      </c>
      <c r="AE44" s="320" t="s">
        <v>686</v>
      </c>
      <c r="AF44" s="431" t="s">
        <v>687</v>
      </c>
      <c r="AG44" s="315" t="s">
        <v>22</v>
      </c>
      <c r="AH44" s="315"/>
      <c r="AI44" s="315" t="s">
        <v>334</v>
      </c>
      <c r="AJ44" s="315" t="s">
        <v>17</v>
      </c>
      <c r="AK44" s="315" t="s">
        <v>31</v>
      </c>
      <c r="AL44" s="321" t="s">
        <v>766</v>
      </c>
      <c r="AM44" s="315" t="s">
        <v>273</v>
      </c>
      <c r="AN44" s="317" t="str">
        <f>IF(B44="","",IF(BF44&gt;=76,"Fuerte",IF(BF44&gt;=51,"Moderado","Débil")))</f>
        <v>Fuerte</v>
      </c>
      <c r="AO44" s="317" t="str">
        <f>IF(OR(AA44="insuficientes",AA44="No adecuadas",AJ44="Inadecuado",AK44="No documentado",AM44="Incompleta",AM44="No existe"),"Si","No")</f>
        <v>No</v>
      </c>
      <c r="AP44" s="322" t="str">
        <f>IF(AN44="","",IF(B44="","",IF(OR(AN44="Moderado",AN44="Débil"),"Si","No")))</f>
        <v>No</v>
      </c>
      <c r="AQ44" s="319"/>
      <c r="AR44" s="315" t="s">
        <v>13</v>
      </c>
      <c r="AS44" s="322" t="str">
        <f t="shared" si="209"/>
        <v>Fuerte</v>
      </c>
      <c r="AT44" s="315"/>
      <c r="AU44" s="315"/>
      <c r="AV44" s="322" t="str">
        <f t="shared" si="268"/>
        <v/>
      </c>
      <c r="AW44" s="315" t="s">
        <v>13</v>
      </c>
      <c r="AX44" s="315" t="s">
        <v>12</v>
      </c>
      <c r="AY44" s="357" t="str">
        <f t="shared" si="197"/>
        <v>RC8</v>
      </c>
      <c r="AZ44" s="322">
        <f t="shared" si="210"/>
        <v>30</v>
      </c>
      <c r="BA44" s="322">
        <f t="shared" si="211"/>
        <v>15</v>
      </c>
      <c r="BB44" s="322">
        <f t="shared" si="212"/>
        <v>5</v>
      </c>
      <c r="BC44" s="322">
        <f t="shared" si="213"/>
        <v>20</v>
      </c>
      <c r="BD44" s="322">
        <f t="shared" si="214"/>
        <v>10</v>
      </c>
      <c r="BE44" s="322">
        <f t="shared" si="215"/>
        <v>15</v>
      </c>
      <c r="BF44" s="322">
        <f t="shared" si="216"/>
        <v>95</v>
      </c>
      <c r="BG44" s="317"/>
      <c r="BH44" s="317"/>
      <c r="BI44" s="317"/>
      <c r="BJ44" s="322" t="str">
        <f t="shared" si="72"/>
        <v>FuerteModerado</v>
      </c>
      <c r="BK44" s="389" t="e">
        <f t="shared" si="32"/>
        <v>#N/A</v>
      </c>
      <c r="BL44" s="389" t="e">
        <f t="shared" si="33"/>
        <v>#N/A</v>
      </c>
      <c r="BM44" s="390" t="str">
        <f t="shared" si="177"/>
        <v/>
      </c>
      <c r="BN44" s="390" t="str">
        <f t="shared" si="178"/>
        <v/>
      </c>
      <c r="BO44" s="389" t="e">
        <f t="shared" si="34"/>
        <v>#N/A</v>
      </c>
      <c r="BP44" s="389" t="e">
        <f t="shared" si="35"/>
        <v>#N/A</v>
      </c>
      <c r="BQ44" s="322"/>
      <c r="BR44" s="391" t="str">
        <f t="shared" si="36"/>
        <v/>
      </c>
      <c r="BS44" s="391" t="str">
        <f t="shared" si="37"/>
        <v/>
      </c>
      <c r="BT44" s="391" t="str">
        <f t="shared" si="38"/>
        <v/>
      </c>
      <c r="BU44" s="322"/>
      <c r="BV44" s="322" t="str">
        <f t="shared" si="231"/>
        <v/>
      </c>
      <c r="BW44" s="322" t="str">
        <f t="shared" si="232"/>
        <v/>
      </c>
      <c r="BX44" s="322" t="str">
        <f t="shared" si="233"/>
        <v/>
      </c>
      <c r="BY44" s="317" t="str">
        <f t="shared" si="234"/>
        <v/>
      </c>
    </row>
    <row r="45" spans="1:77" s="355" customFormat="1" ht="63" x14ac:dyDescent="0.25">
      <c r="A45" s="358"/>
      <c r="B45" s="312" t="s">
        <v>548</v>
      </c>
      <c r="C45" s="315" t="s">
        <v>741</v>
      </c>
      <c r="D45" s="313" t="s">
        <v>612</v>
      </c>
      <c r="E45" s="451" t="s">
        <v>743</v>
      </c>
      <c r="F45" s="314" t="s">
        <v>1</v>
      </c>
      <c r="G45" s="314" t="s">
        <v>1</v>
      </c>
      <c r="H45" s="314" t="s">
        <v>1</v>
      </c>
      <c r="I45" s="314" t="s">
        <v>53</v>
      </c>
      <c r="J45" s="312" t="s">
        <v>564</v>
      </c>
      <c r="K45" s="315" t="s">
        <v>632</v>
      </c>
      <c r="L45" s="315"/>
      <c r="M45" s="356"/>
      <c r="N45" s="315"/>
      <c r="O45" s="315"/>
      <c r="P45" s="356"/>
      <c r="Q45" s="316"/>
      <c r="R45" s="315"/>
      <c r="S45" s="315"/>
      <c r="T45" s="315"/>
      <c r="U45" s="315"/>
      <c r="V45" s="315"/>
      <c r="W45" s="317"/>
      <c r="X45" s="318"/>
      <c r="Y45" s="325" t="s">
        <v>715</v>
      </c>
      <c r="Z45" s="468"/>
      <c r="AA45" s="315" t="s">
        <v>0</v>
      </c>
      <c r="AB45" s="312"/>
      <c r="AC45" s="315" t="s">
        <v>20</v>
      </c>
      <c r="AD45" s="430" t="s">
        <v>688</v>
      </c>
      <c r="AE45" s="320" t="s">
        <v>689</v>
      </c>
      <c r="AF45" s="431" t="s">
        <v>690</v>
      </c>
      <c r="AG45" s="315" t="s">
        <v>22</v>
      </c>
      <c r="AH45" s="315"/>
      <c r="AI45" s="328" t="s">
        <v>28</v>
      </c>
      <c r="AJ45" s="315" t="s">
        <v>17</v>
      </c>
      <c r="AK45" s="315" t="s">
        <v>31</v>
      </c>
      <c r="AL45" s="321" t="s">
        <v>766</v>
      </c>
      <c r="AM45" s="315" t="s">
        <v>273</v>
      </c>
      <c r="AN45" s="317" t="str">
        <f>IF(B45="","",IF(BF45&gt;=76,"Fuerte",IF(BF45&gt;=51,"Moderado","Débil")))</f>
        <v>Fuerte</v>
      </c>
      <c r="AO45" s="317" t="str">
        <f>IF(OR(AA45="insuficientes",AA45="No adecuadas",AJ45="Inadecuado",AK45="No documentado",AM45="Incompleta",AM45="No existe"),"Si","No")</f>
        <v>No</v>
      </c>
      <c r="AP45" s="322" t="str">
        <f>IF(AN45="","",IF(B45="","",IF(OR(AN45="Moderado",AN45="Débil"),"Si","No")))</f>
        <v>No</v>
      </c>
      <c r="AQ45" s="319"/>
      <c r="AR45" s="315" t="s">
        <v>13</v>
      </c>
      <c r="AS45" s="322" t="str">
        <f t="shared" si="209"/>
        <v>Fuerte</v>
      </c>
      <c r="AT45" s="315"/>
      <c r="AU45" s="315"/>
      <c r="AV45" s="322" t="str">
        <f t="shared" si="268"/>
        <v/>
      </c>
      <c r="AW45" s="315" t="s">
        <v>13</v>
      </c>
      <c r="AX45" s="315" t="s">
        <v>12</v>
      </c>
      <c r="AY45" s="357" t="str">
        <f t="shared" si="197"/>
        <v>RC8</v>
      </c>
      <c r="AZ45" s="322">
        <f t="shared" si="210"/>
        <v>30</v>
      </c>
      <c r="BA45" s="322">
        <f t="shared" si="211"/>
        <v>15</v>
      </c>
      <c r="BB45" s="322">
        <f t="shared" si="212"/>
        <v>5</v>
      </c>
      <c r="BC45" s="322">
        <f t="shared" si="213"/>
        <v>20</v>
      </c>
      <c r="BD45" s="322">
        <f t="shared" si="214"/>
        <v>10</v>
      </c>
      <c r="BE45" s="322">
        <f t="shared" si="215"/>
        <v>15</v>
      </c>
      <c r="BF45" s="322">
        <f t="shared" si="216"/>
        <v>95</v>
      </c>
      <c r="BG45" s="317"/>
      <c r="BH45" s="317"/>
      <c r="BI45" s="317"/>
      <c r="BJ45" s="322" t="str">
        <f t="shared" si="72"/>
        <v>FuerteModerado</v>
      </c>
      <c r="BK45" s="389" t="e">
        <f t="shared" si="32"/>
        <v>#N/A</v>
      </c>
      <c r="BL45" s="389" t="e">
        <f t="shared" si="33"/>
        <v>#N/A</v>
      </c>
      <c r="BM45" s="390" t="str">
        <f t="shared" si="177"/>
        <v/>
      </c>
      <c r="BN45" s="390" t="str">
        <f t="shared" si="178"/>
        <v/>
      </c>
      <c r="BO45" s="389" t="e">
        <f t="shared" si="34"/>
        <v>#N/A</v>
      </c>
      <c r="BP45" s="389" t="e">
        <f t="shared" si="35"/>
        <v>#N/A</v>
      </c>
      <c r="BQ45" s="322"/>
      <c r="BR45" s="391" t="str">
        <f t="shared" si="36"/>
        <v/>
      </c>
      <c r="BS45" s="391" t="str">
        <f t="shared" si="37"/>
        <v/>
      </c>
      <c r="BT45" s="391" t="str">
        <f t="shared" si="38"/>
        <v/>
      </c>
      <c r="BU45" s="322"/>
      <c r="BV45" s="322" t="str">
        <f t="shared" si="231"/>
        <v/>
      </c>
      <c r="BW45" s="322" t="str">
        <f t="shared" si="232"/>
        <v/>
      </c>
      <c r="BX45" s="322" t="str">
        <f t="shared" si="233"/>
        <v/>
      </c>
      <c r="BY45" s="317" t="str">
        <f t="shared" si="234"/>
        <v/>
      </c>
    </row>
    <row r="46" spans="1:77" s="355" customFormat="1" ht="90" customHeight="1" x14ac:dyDescent="0.25">
      <c r="A46" s="358"/>
      <c r="B46" s="312" t="s">
        <v>548</v>
      </c>
      <c r="C46" s="315" t="s">
        <v>741</v>
      </c>
      <c r="D46" s="313" t="s">
        <v>612</v>
      </c>
      <c r="E46" s="451" t="s">
        <v>743</v>
      </c>
      <c r="F46" s="314" t="s">
        <v>1</v>
      </c>
      <c r="G46" s="314" t="s">
        <v>1</v>
      </c>
      <c r="H46" s="314" t="s">
        <v>1</v>
      </c>
      <c r="I46" s="314" t="s">
        <v>53</v>
      </c>
      <c r="J46" s="312" t="s">
        <v>748</v>
      </c>
      <c r="K46" s="315" t="s">
        <v>632</v>
      </c>
      <c r="L46" s="315"/>
      <c r="M46" s="356"/>
      <c r="N46" s="315"/>
      <c r="O46" s="315"/>
      <c r="P46" s="356"/>
      <c r="Q46" s="316"/>
      <c r="R46" s="316"/>
      <c r="S46" s="316"/>
      <c r="T46" s="316"/>
      <c r="U46" s="316"/>
      <c r="V46" s="316"/>
      <c r="W46" s="317"/>
      <c r="X46" s="318"/>
      <c r="Y46" s="325" t="s">
        <v>716</v>
      </c>
      <c r="Z46" s="468"/>
      <c r="AA46" s="315" t="s">
        <v>0</v>
      </c>
      <c r="AB46" s="312"/>
      <c r="AC46" s="315" t="s">
        <v>21</v>
      </c>
      <c r="AD46" s="430"/>
      <c r="AE46" s="320"/>
      <c r="AF46" s="431"/>
      <c r="AG46" s="315" t="s">
        <v>22</v>
      </c>
      <c r="AH46" s="315"/>
      <c r="AI46" s="315" t="s">
        <v>334</v>
      </c>
      <c r="AJ46" s="315" t="s">
        <v>17</v>
      </c>
      <c r="AK46" s="315" t="s">
        <v>31</v>
      </c>
      <c r="AL46" s="321" t="s">
        <v>766</v>
      </c>
      <c r="AM46" s="315" t="s">
        <v>273</v>
      </c>
      <c r="AN46" s="317" t="str">
        <f t="shared" ref="AN46:AN47" si="269">IF(B46="","",IF(BF46&gt;=76,"Fuerte",IF(BF46&gt;=51,"Moderado","Débil")))</f>
        <v>Fuerte</v>
      </c>
      <c r="AO46" s="317" t="str">
        <f t="shared" ref="AO46:AO47" si="270">IF(OR(AA46="insuficientes",AA46="No adecuadas",AJ46="Inadecuado",AK46="No documentado",AM46="Incompleta",AM46="No existe"),"Si","No")</f>
        <v>No</v>
      </c>
      <c r="AP46" s="322" t="str">
        <f t="shared" ref="AP46:AP47" si="271">IF(AN46="","",IF(B46="","",IF(OR(AN46="Moderado",AN46="Débil"),"Si","No")))</f>
        <v>No</v>
      </c>
      <c r="AQ46" s="319"/>
      <c r="AR46" s="315" t="s">
        <v>13</v>
      </c>
      <c r="AS46" s="322" t="str">
        <f t="shared" ref="AS46:AS47" si="272">IF(AN46="","",IF(AND(AN46="Fuerte",AR46="Fuerte"),"Fuerte",IF(AND(AN46="Fuerte",AR46="Moderado"),"Moderado",IF(AND(AN46="Fuerte",AR46="Débil"),"Débil",IF(AND(AN46="Moderado",AR46="Fuerte"),"Moderado",IF(AND(AN46="Moderado",AR46="Moderado"),"Moderado","Débil"))))))</f>
        <v>Fuerte</v>
      </c>
      <c r="AT46" s="314"/>
      <c r="AU46" s="314"/>
      <c r="AV46" s="322" t="str">
        <f t="shared" si="268"/>
        <v/>
      </c>
      <c r="AW46" s="315" t="s">
        <v>13</v>
      </c>
      <c r="AX46" s="315" t="s">
        <v>12</v>
      </c>
      <c r="AY46" s="357" t="str">
        <f t="shared" ref="AY46:AY47" si="273">CONCATENATE(D46,O46,L46)</f>
        <v>RC8</v>
      </c>
      <c r="AZ46" s="322">
        <f t="shared" ref="AZ46:AZ47" si="274">IF(B46="","",IF(AA46="Adecuadas",30,IF(AA46="Insuficientes",10,0)))</f>
        <v>30</v>
      </c>
      <c r="BA46" s="322">
        <f t="shared" ref="BA46:BA47" si="275">IF(B46="","",IF(AC46="Preventivo",15,IF(AC46="Detectivo",10,IF(AC46="Correctivo",5,0))))</f>
        <v>10</v>
      </c>
      <c r="BB46" s="322">
        <f t="shared" ref="BB46:BB47" si="276">IF(B46="","",IF(AG46="Automático",10,IF(AG46="Dependiente de T.I.",7,IF(AG46="Manual",5,0))))</f>
        <v>5</v>
      </c>
      <c r="BC46" s="322">
        <f t="shared" ref="BC46:BC47" si="277">IF(B46="","",IF(AJ46="Adecuado",20,0))</f>
        <v>20</v>
      </c>
      <c r="BD46" s="322">
        <f t="shared" ref="BD46:BD47" si="278">IF(B46="","",IF(AK46="Documentado",10,0))</f>
        <v>10</v>
      </c>
      <c r="BE46" s="322">
        <f t="shared" ref="BE46:BE47" si="279">IF(B46="","",IF(AM46="Completa",15,IF(AM46="Incompleta",10,0)))</f>
        <v>15</v>
      </c>
      <c r="BF46" s="322">
        <f t="shared" ref="BF46:BF47" si="280">IF(B46="","",SUM(AZ46:BE46))</f>
        <v>90</v>
      </c>
      <c r="BG46" s="317"/>
      <c r="BH46" s="317"/>
      <c r="BI46" s="317"/>
      <c r="BJ46" s="322" t="str">
        <f t="shared" si="72"/>
        <v>FuerteModerado</v>
      </c>
      <c r="BK46" s="389" t="e">
        <f t="shared" si="32"/>
        <v>#N/A</v>
      </c>
      <c r="BL46" s="389" t="e">
        <f t="shared" si="33"/>
        <v>#N/A</v>
      </c>
      <c r="BM46" s="390"/>
      <c r="BN46" s="390"/>
      <c r="BO46" s="389" t="e">
        <f t="shared" si="34"/>
        <v>#N/A</v>
      </c>
      <c r="BP46" s="389" t="e">
        <f t="shared" si="35"/>
        <v>#N/A</v>
      </c>
      <c r="BQ46" s="322"/>
      <c r="BR46" s="391" t="str">
        <f t="shared" si="36"/>
        <v/>
      </c>
      <c r="BS46" s="391" t="str">
        <f t="shared" si="37"/>
        <v/>
      </c>
      <c r="BT46" s="391" t="str">
        <f t="shared" si="38"/>
        <v/>
      </c>
      <c r="BU46" s="322"/>
      <c r="BV46" s="322" t="str">
        <f t="shared" si="231"/>
        <v/>
      </c>
      <c r="BW46" s="322" t="str">
        <f t="shared" si="232"/>
        <v/>
      </c>
      <c r="BX46" s="322" t="str">
        <f t="shared" si="233"/>
        <v/>
      </c>
      <c r="BY46" s="317" t="str">
        <f t="shared" si="234"/>
        <v/>
      </c>
    </row>
    <row r="47" spans="1:77" s="355" customFormat="1" ht="81.75" customHeight="1" x14ac:dyDescent="0.25">
      <c r="A47" s="358"/>
      <c r="B47" s="312" t="s">
        <v>548</v>
      </c>
      <c r="C47" s="315" t="s">
        <v>741</v>
      </c>
      <c r="D47" s="313" t="s">
        <v>612</v>
      </c>
      <c r="E47" s="451" t="s">
        <v>743</v>
      </c>
      <c r="F47" s="314" t="s">
        <v>1</v>
      </c>
      <c r="G47" s="314" t="s">
        <v>1</v>
      </c>
      <c r="H47" s="314" t="s">
        <v>1</v>
      </c>
      <c r="I47" s="314" t="s">
        <v>53</v>
      </c>
      <c r="J47" s="312" t="s">
        <v>747</v>
      </c>
      <c r="K47" s="315" t="s">
        <v>632</v>
      </c>
      <c r="L47" s="315"/>
      <c r="M47" s="356"/>
      <c r="N47" s="315"/>
      <c r="O47" s="315"/>
      <c r="P47" s="356"/>
      <c r="Q47" s="316"/>
      <c r="R47" s="316"/>
      <c r="S47" s="316"/>
      <c r="T47" s="316"/>
      <c r="U47" s="316"/>
      <c r="V47" s="316"/>
      <c r="W47" s="317"/>
      <c r="X47" s="318"/>
      <c r="Y47" s="325" t="s">
        <v>717</v>
      </c>
      <c r="Z47" s="468"/>
      <c r="AA47" s="315" t="s">
        <v>0</v>
      </c>
      <c r="AB47" s="312"/>
      <c r="AC47" s="315" t="s">
        <v>21</v>
      </c>
      <c r="AD47" s="430"/>
      <c r="AE47" s="320"/>
      <c r="AF47" s="431"/>
      <c r="AG47" s="315" t="s">
        <v>22</v>
      </c>
      <c r="AH47" s="315"/>
      <c r="AI47" s="315" t="s">
        <v>334</v>
      </c>
      <c r="AJ47" s="315" t="s">
        <v>17</v>
      </c>
      <c r="AK47" s="315" t="s">
        <v>31</v>
      </c>
      <c r="AL47" s="321" t="s">
        <v>766</v>
      </c>
      <c r="AM47" s="315" t="s">
        <v>273</v>
      </c>
      <c r="AN47" s="317" t="str">
        <f t="shared" si="269"/>
        <v>Fuerte</v>
      </c>
      <c r="AO47" s="317" t="str">
        <f t="shared" si="270"/>
        <v>No</v>
      </c>
      <c r="AP47" s="322" t="str">
        <f t="shared" si="271"/>
        <v>No</v>
      </c>
      <c r="AQ47" s="319"/>
      <c r="AR47" s="315" t="s">
        <v>13</v>
      </c>
      <c r="AS47" s="322" t="str">
        <f t="shared" si="272"/>
        <v>Fuerte</v>
      </c>
      <c r="AT47" s="314"/>
      <c r="AU47" s="314"/>
      <c r="AV47" s="322" t="str">
        <f t="shared" si="268"/>
        <v/>
      </c>
      <c r="AW47" s="315" t="s">
        <v>13</v>
      </c>
      <c r="AX47" s="315" t="s">
        <v>12</v>
      </c>
      <c r="AY47" s="357" t="str">
        <f t="shared" si="273"/>
        <v>RC8</v>
      </c>
      <c r="AZ47" s="322">
        <f t="shared" si="274"/>
        <v>30</v>
      </c>
      <c r="BA47" s="322">
        <f t="shared" si="275"/>
        <v>10</v>
      </c>
      <c r="BB47" s="322">
        <f t="shared" si="276"/>
        <v>5</v>
      </c>
      <c r="BC47" s="322">
        <f t="shared" si="277"/>
        <v>20</v>
      </c>
      <c r="BD47" s="322">
        <f t="shared" si="278"/>
        <v>10</v>
      </c>
      <c r="BE47" s="322">
        <f t="shared" si="279"/>
        <v>15</v>
      </c>
      <c r="BF47" s="322">
        <f t="shared" si="280"/>
        <v>90</v>
      </c>
      <c r="BG47" s="317"/>
      <c r="BH47" s="317"/>
      <c r="BI47" s="317"/>
      <c r="BJ47" s="322" t="str">
        <f t="shared" si="72"/>
        <v>FuerteModerado</v>
      </c>
      <c r="BK47" s="389" t="e">
        <f t="shared" si="32"/>
        <v>#N/A</v>
      </c>
      <c r="BL47" s="389" t="e">
        <f t="shared" si="33"/>
        <v>#N/A</v>
      </c>
      <c r="BM47" s="390"/>
      <c r="BN47" s="390"/>
      <c r="BO47" s="389" t="e">
        <f t="shared" si="34"/>
        <v>#N/A</v>
      </c>
      <c r="BP47" s="389" t="e">
        <f t="shared" si="35"/>
        <v>#N/A</v>
      </c>
      <c r="BQ47" s="322"/>
      <c r="BR47" s="391" t="str">
        <f t="shared" si="36"/>
        <v/>
      </c>
      <c r="BS47" s="391" t="str">
        <f t="shared" si="37"/>
        <v/>
      </c>
      <c r="BT47" s="391" t="str">
        <f t="shared" si="38"/>
        <v/>
      </c>
      <c r="BU47" s="322"/>
      <c r="BV47" s="322" t="str">
        <f t="shared" si="231"/>
        <v/>
      </c>
      <c r="BW47" s="322" t="str">
        <f t="shared" si="232"/>
        <v/>
      </c>
      <c r="BX47" s="322" t="str">
        <f t="shared" si="233"/>
        <v/>
      </c>
      <c r="BY47" s="317" t="str">
        <f t="shared" si="234"/>
        <v/>
      </c>
    </row>
    <row r="48" spans="1:77" s="336" customFormat="1" ht="110.25" x14ac:dyDescent="0.25">
      <c r="A48" s="345"/>
      <c r="B48" s="312" t="s">
        <v>548</v>
      </c>
      <c r="C48" s="315" t="s">
        <v>741</v>
      </c>
      <c r="D48" s="316" t="s">
        <v>613</v>
      </c>
      <c r="E48" s="451" t="s">
        <v>750</v>
      </c>
      <c r="F48" s="314" t="s">
        <v>53</v>
      </c>
      <c r="G48" s="314" t="s">
        <v>1</v>
      </c>
      <c r="H48" s="314" t="s">
        <v>53</v>
      </c>
      <c r="I48" s="314" t="s">
        <v>1</v>
      </c>
      <c r="J48" s="427" t="s">
        <v>749</v>
      </c>
      <c r="K48" s="315" t="s">
        <v>632</v>
      </c>
      <c r="L48" s="445" t="s">
        <v>257</v>
      </c>
      <c r="M48" s="360" t="str">
        <f>IF(F48="","",IF(F48="SI","Usted seleccionó SI en tipologia de riesgo RC (riesgo de corrupción). Oprima para diligenciar el formato adjunto.","No Aplica"))</f>
        <v>Usted seleccionó SI en tipologia de riesgo RC (riesgo de corrupción). Oprima para diligenciar el formato adjunto.</v>
      </c>
      <c r="N48" s="315" t="s">
        <v>493</v>
      </c>
      <c r="O48" s="458" t="s">
        <v>256</v>
      </c>
      <c r="P48" s="356" t="str">
        <f>IF(F48="","",IF(F48="SI","Usted seleccionó SI en tipologia de riesgo RC (riesgo de corrupción). Oprima para diligenciar el formato adjunto.","No Aplica"))</f>
        <v>Usted seleccionó SI en tipologia de riesgo RC (riesgo de corrupción). Oprima para diligenciar el formato adjunto.</v>
      </c>
      <c r="Q48" s="447" t="s">
        <v>595</v>
      </c>
      <c r="R48" s="447" t="s">
        <v>499</v>
      </c>
      <c r="S48" s="447" t="s">
        <v>560</v>
      </c>
      <c r="T48" s="447" t="s">
        <v>375</v>
      </c>
      <c r="U48" s="447" t="s">
        <v>502</v>
      </c>
      <c r="V48" s="447" t="s">
        <v>500</v>
      </c>
      <c r="W48" s="347" t="str">
        <f>IF(B48="","",IF(ISERROR(VLOOKUP(CONCATENATE(L48,O48),ri,4,0)),"",VLOOKUP(CONCATENATE(L48,O48),ri,4,0)))</f>
        <v>Alto</v>
      </c>
      <c r="X48" s="348" t="s">
        <v>135</v>
      </c>
      <c r="Y48" s="465" t="s">
        <v>703</v>
      </c>
      <c r="Z48" s="467"/>
      <c r="AA48" s="327" t="s">
        <v>0</v>
      </c>
      <c r="AB48" s="324"/>
      <c r="AC48" s="327" t="s">
        <v>20</v>
      </c>
      <c r="AD48" s="430" t="s">
        <v>643</v>
      </c>
      <c r="AE48" s="320" t="s">
        <v>644</v>
      </c>
      <c r="AF48" s="431" t="s">
        <v>645</v>
      </c>
      <c r="AG48" s="327" t="s">
        <v>22</v>
      </c>
      <c r="AH48" s="327"/>
      <c r="AI48" s="327" t="s">
        <v>334</v>
      </c>
      <c r="AJ48" s="327" t="s">
        <v>17</v>
      </c>
      <c r="AK48" s="327" t="s">
        <v>31</v>
      </c>
      <c r="AL48" s="448" t="s">
        <v>727</v>
      </c>
      <c r="AM48" s="327" t="s">
        <v>273</v>
      </c>
      <c r="AN48" s="332" t="s">
        <v>13</v>
      </c>
      <c r="AO48" s="332" t="s">
        <v>1</v>
      </c>
      <c r="AP48" s="338" t="s">
        <v>1</v>
      </c>
      <c r="AQ48" s="327"/>
      <c r="AR48" s="327" t="s">
        <v>13</v>
      </c>
      <c r="AS48" s="338" t="str">
        <f t="shared" ref="AS48:AS60" si="281">IF(AN48="","",IF(AND(AN48="Fuerte",AR48="Fuerte"),"Fuerte",IF(AND(AN48="Fuerte",AR48="Moderado"),"Moderado",IF(AND(AN48="Fuerte",AR48="Débil"),"Débil",IF(AND(AN48="Moderado",AR48="Fuerte"),"Moderado",IF(AND(AN48="Moderado",AR48="Moderado"),"Moderado","Débil"))))))</f>
        <v>Fuerte</v>
      </c>
      <c r="AT48" s="314"/>
      <c r="AU48" s="314"/>
      <c r="AV48" s="322" t="str">
        <f t="shared" si="268"/>
        <v>Moderado</v>
      </c>
      <c r="AW48" s="327" t="s">
        <v>13</v>
      </c>
      <c r="AX48" s="315" t="s">
        <v>12</v>
      </c>
      <c r="AY48" s="357" t="str">
        <f t="shared" si="197"/>
        <v>RC9CriticoImprobable</v>
      </c>
      <c r="AZ48" s="322">
        <f t="shared" si="210"/>
        <v>30</v>
      </c>
      <c r="BA48" s="322">
        <f t="shared" si="211"/>
        <v>15</v>
      </c>
      <c r="BB48" s="322">
        <f t="shared" si="212"/>
        <v>5</v>
      </c>
      <c r="BC48" s="322">
        <f t="shared" si="213"/>
        <v>20</v>
      </c>
      <c r="BD48" s="322">
        <f t="shared" si="214"/>
        <v>10</v>
      </c>
      <c r="BE48" s="322">
        <f t="shared" si="215"/>
        <v>15</v>
      </c>
      <c r="BF48" s="322">
        <f t="shared" si="216"/>
        <v>95</v>
      </c>
      <c r="BG48" s="317">
        <f>IF(B48="","",IF(ISERROR(VLOOKUP(O48,calprob,2,0)),"",VLOOKUP(O48,calprob,2,0)))</f>
        <v>5</v>
      </c>
      <c r="BH48" s="317">
        <f>IF(B48="","",IF(ISERROR(VLOOKUP(L48,calimp,2,0)),"",VLOOKUP(L48,calimp,2,0)))</f>
        <v>1</v>
      </c>
      <c r="BI48" s="317">
        <f>IF(BH48="","",+BH48*BG48)</f>
        <v>5</v>
      </c>
      <c r="BJ48" s="322" t="str">
        <f t="shared" si="72"/>
        <v>ModeradoFuerteModerado</v>
      </c>
      <c r="BK48" s="389">
        <f t="shared" si="32"/>
        <v>0</v>
      </c>
      <c r="BL48" s="389">
        <f t="shared" si="33"/>
        <v>-1</v>
      </c>
      <c r="BM48" s="390" t="str">
        <f t="shared" si="177"/>
        <v/>
      </c>
      <c r="BN48" s="390" t="str">
        <f t="shared" si="178"/>
        <v/>
      </c>
      <c r="BO48" s="389">
        <f t="shared" si="34"/>
        <v>0</v>
      </c>
      <c r="BP48" s="389">
        <f t="shared" si="35"/>
        <v>5</v>
      </c>
      <c r="BQ48" s="322"/>
      <c r="BR48" s="391" t="str">
        <f t="shared" si="36"/>
        <v>Improbable</v>
      </c>
      <c r="BS48" s="391" t="str">
        <f t="shared" si="37"/>
        <v>Critico</v>
      </c>
      <c r="BT48" s="391" t="str">
        <f t="shared" si="38"/>
        <v>RC9CriticoImprobable</v>
      </c>
      <c r="BU48" s="322" t="str">
        <f t="shared" si="259"/>
        <v>Alto</v>
      </c>
      <c r="BV48" s="322" t="str">
        <f t="shared" si="231"/>
        <v>Alto</v>
      </c>
      <c r="BW48" s="322" t="str">
        <f t="shared" si="232"/>
        <v>RC9</v>
      </c>
      <c r="BX48" s="322" t="str">
        <f t="shared" si="233"/>
        <v>Recepción de dádivas o beneficios en nombre propio o de terceros por favorecer contratos y/o proveedores en los procesos de adquisición de bienes y servicios</v>
      </c>
      <c r="BY48" s="317" t="str">
        <f t="shared" si="234"/>
        <v>Alto</v>
      </c>
    </row>
    <row r="49" spans="1:77" s="336" customFormat="1" ht="47.25" x14ac:dyDescent="0.25">
      <c r="A49" s="345"/>
      <c r="B49" s="312" t="s">
        <v>548</v>
      </c>
      <c r="C49" s="315" t="s">
        <v>741</v>
      </c>
      <c r="D49" s="316" t="s">
        <v>613</v>
      </c>
      <c r="E49" s="451" t="s">
        <v>750</v>
      </c>
      <c r="F49" s="314" t="s">
        <v>53</v>
      </c>
      <c r="G49" s="314" t="s">
        <v>1</v>
      </c>
      <c r="H49" s="314" t="s">
        <v>53</v>
      </c>
      <c r="I49" s="314" t="s">
        <v>1</v>
      </c>
      <c r="J49" s="427" t="s">
        <v>566</v>
      </c>
      <c r="K49" s="315" t="s">
        <v>632</v>
      </c>
      <c r="L49" s="315"/>
      <c r="M49" s="314"/>
      <c r="N49" s="315"/>
      <c r="O49" s="315"/>
      <c r="P49" s="360"/>
      <c r="Q49" s="315"/>
      <c r="R49" s="360"/>
      <c r="S49" s="315"/>
      <c r="T49" s="360"/>
      <c r="U49" s="315"/>
      <c r="V49" s="360"/>
      <c r="W49" s="315"/>
      <c r="X49" s="315"/>
      <c r="Y49" s="327" t="s">
        <v>764</v>
      </c>
      <c r="Z49" s="468"/>
      <c r="AA49" s="315" t="s">
        <v>0</v>
      </c>
      <c r="AB49" s="312"/>
      <c r="AC49" s="315" t="s">
        <v>21</v>
      </c>
      <c r="AD49" s="430" t="s">
        <v>679</v>
      </c>
      <c r="AE49" s="320" t="s">
        <v>680</v>
      </c>
      <c r="AF49" s="431" t="s">
        <v>681</v>
      </c>
      <c r="AG49" s="315" t="s">
        <v>22</v>
      </c>
      <c r="AH49" s="315"/>
      <c r="AI49" s="315" t="s">
        <v>45</v>
      </c>
      <c r="AJ49" s="315" t="s">
        <v>17</v>
      </c>
      <c r="AK49" s="315" t="s">
        <v>33</v>
      </c>
      <c r="AL49" s="321"/>
      <c r="AM49" s="315" t="s">
        <v>273</v>
      </c>
      <c r="AN49" s="332" t="s">
        <v>13</v>
      </c>
      <c r="AO49" s="332" t="s">
        <v>1</v>
      </c>
      <c r="AP49" s="338" t="s">
        <v>1</v>
      </c>
      <c r="AQ49" s="327"/>
      <c r="AR49" s="315" t="s">
        <v>13</v>
      </c>
      <c r="AS49" s="338" t="str">
        <f>IF(AN49="","",IF(AND(AN49="Fuerte",AR49="Fuerte"),"Fuerte",IF(AND(AN49="Fuerte",AR49="Moderado"),"Moderado",IF(AND(AN49="Fuerte",AR49="Débil"),"Débil",IF(AND(AN49="Moderado",AR49="Fuerte"),"Moderado",IF(AND(AN49="Moderado",AR49="Moderado"),"Moderado","Débil"))))))</f>
        <v>Fuerte</v>
      </c>
      <c r="AT49" s="314"/>
      <c r="AU49" s="314"/>
      <c r="AV49" s="322"/>
      <c r="AW49" s="315" t="s">
        <v>13</v>
      </c>
      <c r="AX49" s="315" t="s">
        <v>12</v>
      </c>
      <c r="AY49" s="357" t="str">
        <f t="shared" si="197"/>
        <v>RC9</v>
      </c>
      <c r="AZ49" s="322">
        <f t="shared" si="210"/>
        <v>30</v>
      </c>
      <c r="BA49" s="322">
        <f t="shared" si="211"/>
        <v>10</v>
      </c>
      <c r="BB49" s="322">
        <f t="shared" si="212"/>
        <v>5</v>
      </c>
      <c r="BC49" s="322">
        <f t="shared" si="213"/>
        <v>20</v>
      </c>
      <c r="BD49" s="322">
        <f t="shared" si="214"/>
        <v>0</v>
      </c>
      <c r="BE49" s="322">
        <f t="shared" si="215"/>
        <v>15</v>
      </c>
      <c r="BF49" s="322">
        <f t="shared" si="216"/>
        <v>80</v>
      </c>
      <c r="BG49" s="317"/>
      <c r="BH49" s="317"/>
      <c r="BI49" s="317"/>
      <c r="BJ49" s="322" t="str">
        <f t="shared" si="72"/>
        <v>FuerteModerado</v>
      </c>
      <c r="BK49" s="389" t="e">
        <f t="shared" si="32"/>
        <v>#N/A</v>
      </c>
      <c r="BL49" s="389" t="e">
        <f t="shared" si="33"/>
        <v>#N/A</v>
      </c>
      <c r="BM49" s="390"/>
      <c r="BN49" s="390"/>
      <c r="BO49" s="389" t="e">
        <f t="shared" si="34"/>
        <v>#N/A</v>
      </c>
      <c r="BP49" s="389" t="e">
        <f t="shared" si="35"/>
        <v>#N/A</v>
      </c>
      <c r="BQ49" s="322"/>
      <c r="BR49" s="391" t="str">
        <f t="shared" si="36"/>
        <v/>
      </c>
      <c r="BS49" s="391" t="str">
        <f t="shared" si="37"/>
        <v/>
      </c>
      <c r="BT49" s="391" t="str">
        <f t="shared" si="38"/>
        <v/>
      </c>
      <c r="BU49" s="322"/>
      <c r="BV49" s="322" t="str">
        <f t="shared" si="231"/>
        <v/>
      </c>
      <c r="BW49" s="322" t="str">
        <f t="shared" si="232"/>
        <v>RC9</v>
      </c>
      <c r="BX49" s="322" t="str">
        <f t="shared" si="233"/>
        <v>Recepción de dádivas o beneficios en nombre propio o de terceros por favorecer contratos y/o proveedores en los procesos de adquisición de bienes y servicios</v>
      </c>
      <c r="BY49" s="317" t="str">
        <f t="shared" si="234"/>
        <v/>
      </c>
    </row>
    <row r="50" spans="1:77" s="336" customFormat="1" ht="47.25" x14ac:dyDescent="0.25">
      <c r="A50" s="345"/>
      <c r="B50" s="312" t="s">
        <v>548</v>
      </c>
      <c r="C50" s="315" t="s">
        <v>741</v>
      </c>
      <c r="D50" s="316" t="s">
        <v>613</v>
      </c>
      <c r="E50" s="451" t="s">
        <v>750</v>
      </c>
      <c r="F50" s="314" t="s">
        <v>53</v>
      </c>
      <c r="G50" s="314" t="s">
        <v>1</v>
      </c>
      <c r="H50" s="314" t="s">
        <v>53</v>
      </c>
      <c r="I50" s="314" t="s">
        <v>1</v>
      </c>
      <c r="J50" s="427" t="s">
        <v>775</v>
      </c>
      <c r="K50" s="315" t="s">
        <v>632</v>
      </c>
      <c r="L50" s="315"/>
      <c r="M50" s="314"/>
      <c r="N50" s="315"/>
      <c r="O50" s="315"/>
      <c r="P50" s="360"/>
      <c r="Q50" s="315"/>
      <c r="R50" s="360"/>
      <c r="S50" s="315"/>
      <c r="T50" s="360"/>
      <c r="U50" s="315"/>
      <c r="V50" s="360"/>
      <c r="W50" s="315"/>
      <c r="X50" s="315"/>
      <c r="Y50" s="327" t="s">
        <v>718</v>
      </c>
      <c r="Z50" s="468"/>
      <c r="AA50" s="315" t="s">
        <v>0</v>
      </c>
      <c r="AB50" s="312"/>
      <c r="AC50" s="315" t="s">
        <v>20</v>
      </c>
      <c r="AD50" s="430"/>
      <c r="AE50" s="320"/>
      <c r="AF50" s="431"/>
      <c r="AG50" s="315" t="s">
        <v>22</v>
      </c>
      <c r="AH50" s="315"/>
      <c r="AI50" s="327" t="s">
        <v>334</v>
      </c>
      <c r="AJ50" s="315" t="s">
        <v>17</v>
      </c>
      <c r="AK50" s="315" t="s">
        <v>33</v>
      </c>
      <c r="AL50" s="321"/>
      <c r="AM50" s="315" t="s">
        <v>273</v>
      </c>
      <c r="AN50" s="332" t="s">
        <v>13</v>
      </c>
      <c r="AO50" s="332" t="s">
        <v>1</v>
      </c>
      <c r="AP50" s="338" t="s">
        <v>1</v>
      </c>
      <c r="AQ50" s="327"/>
      <c r="AR50" s="315" t="s">
        <v>13</v>
      </c>
      <c r="AS50" s="338" t="str">
        <f>IF(AN50="","",IF(AND(AN50="Fuerte",AR50="Fuerte"),"Fuerte",IF(AND(AN50="Fuerte",AR50="Moderado"),"Moderado",IF(AND(AN50="Fuerte",AR50="Débil"),"Débil",IF(AND(AN50="Moderado",AR50="Fuerte"),"Moderado",IF(AND(AN50="Moderado",AR50="Moderado"),"Moderado","Débil"))))))</f>
        <v>Fuerte</v>
      </c>
      <c r="AT50" s="314"/>
      <c r="AU50" s="314"/>
      <c r="AV50" s="322" t="str">
        <f>IF(D50="","",IF(D50=D48,"",IF(D50=D48,"",VLOOKUP(D50,solcon,11,0))))</f>
        <v/>
      </c>
      <c r="AW50" s="315" t="s">
        <v>13</v>
      </c>
      <c r="AX50" s="315" t="s">
        <v>12</v>
      </c>
      <c r="AY50" s="357" t="str">
        <f t="shared" si="197"/>
        <v>RC9</v>
      </c>
      <c r="AZ50" s="322">
        <f t="shared" ref="AZ50" si="282">IF(B50="","",IF(AA50="Adecuadas",30,IF(AA50="Insuficientes",10,0)))</f>
        <v>30</v>
      </c>
      <c r="BA50" s="322">
        <f t="shared" ref="BA50" si="283">IF(B50="","",IF(AC50="Preventivo",15,IF(AC50="Detectivo",10,IF(AC50="Correctivo",5,0))))</f>
        <v>15</v>
      </c>
      <c r="BB50" s="322">
        <f t="shared" ref="BB50" si="284">IF(B50="","",IF(AG50="Automático",10,IF(AG50="Dependiente de T.I.",7,IF(AG50="Manual",5,0))))</f>
        <v>5</v>
      </c>
      <c r="BC50" s="322">
        <f t="shared" ref="BC50" si="285">IF(B50="","",IF(AJ50="Adecuado",20,0))</f>
        <v>20</v>
      </c>
      <c r="BD50" s="322">
        <f t="shared" ref="BD50" si="286">IF(B50="","",IF(AK50="Documentado",10,0))</f>
        <v>0</v>
      </c>
      <c r="BE50" s="322">
        <f t="shared" ref="BE50" si="287">IF(B50="","",IF(AM50="Completa",15,IF(AM50="Incompleta",10,0)))</f>
        <v>15</v>
      </c>
      <c r="BF50" s="322">
        <f t="shared" ref="BF50" si="288">IF(B50="","",SUM(AZ50:BE50))</f>
        <v>85</v>
      </c>
      <c r="BG50" s="317"/>
      <c r="BH50" s="317"/>
      <c r="BI50" s="317"/>
      <c r="BJ50" s="322" t="str">
        <f t="shared" si="72"/>
        <v>FuerteModerado</v>
      </c>
      <c r="BK50" s="389" t="e">
        <f t="shared" si="32"/>
        <v>#N/A</v>
      </c>
      <c r="BL50" s="389" t="e">
        <f t="shared" si="33"/>
        <v>#N/A</v>
      </c>
      <c r="BM50" s="390"/>
      <c r="BN50" s="390"/>
      <c r="BO50" s="389" t="e">
        <f t="shared" si="34"/>
        <v>#N/A</v>
      </c>
      <c r="BP50" s="389" t="e">
        <f t="shared" si="35"/>
        <v>#N/A</v>
      </c>
      <c r="BQ50" s="322"/>
      <c r="BR50" s="391" t="str">
        <f t="shared" si="36"/>
        <v/>
      </c>
      <c r="BS50" s="391" t="str">
        <f t="shared" si="37"/>
        <v/>
      </c>
      <c r="BT50" s="391" t="str">
        <f t="shared" si="38"/>
        <v/>
      </c>
      <c r="BU50" s="322"/>
      <c r="BV50" s="322" t="str">
        <f t="shared" si="231"/>
        <v/>
      </c>
      <c r="BW50" s="322" t="str">
        <f t="shared" si="232"/>
        <v>RC9</v>
      </c>
      <c r="BX50" s="322" t="str">
        <f t="shared" si="233"/>
        <v>Recepción de dádivas o beneficios en nombre propio o de terceros por favorecer contratos y/o proveedores en los procesos de adquisición de bienes y servicios</v>
      </c>
      <c r="BY50" s="317" t="str">
        <f t="shared" si="234"/>
        <v/>
      </c>
    </row>
    <row r="51" spans="1:77" s="336" customFormat="1" ht="141.75" x14ac:dyDescent="0.25">
      <c r="A51" s="345"/>
      <c r="B51" s="312" t="s">
        <v>548</v>
      </c>
      <c r="C51" s="315" t="s">
        <v>741</v>
      </c>
      <c r="D51" s="316" t="s">
        <v>613</v>
      </c>
      <c r="E51" s="451" t="s">
        <v>750</v>
      </c>
      <c r="F51" s="314" t="s">
        <v>53</v>
      </c>
      <c r="G51" s="314" t="s">
        <v>1</v>
      </c>
      <c r="H51" s="314" t="s">
        <v>53</v>
      </c>
      <c r="I51" s="314" t="s">
        <v>1</v>
      </c>
      <c r="J51" s="427" t="s">
        <v>567</v>
      </c>
      <c r="K51" s="315" t="s">
        <v>491</v>
      </c>
      <c r="L51" s="315"/>
      <c r="M51" s="314"/>
      <c r="N51" s="315"/>
      <c r="O51" s="315"/>
      <c r="P51" s="315"/>
      <c r="Q51" s="315"/>
      <c r="R51" s="315"/>
      <c r="S51" s="315"/>
      <c r="T51" s="315"/>
      <c r="U51" s="315"/>
      <c r="V51" s="315"/>
      <c r="W51" s="315"/>
      <c r="X51" s="315"/>
      <c r="Y51" s="325" t="s">
        <v>705</v>
      </c>
      <c r="Z51" s="468"/>
      <c r="AA51" s="315" t="s">
        <v>0</v>
      </c>
      <c r="AB51" s="312"/>
      <c r="AC51" s="315" t="s">
        <v>20</v>
      </c>
      <c r="AD51" s="430" t="s">
        <v>640</v>
      </c>
      <c r="AE51" s="320" t="s">
        <v>641</v>
      </c>
      <c r="AF51" s="431" t="s">
        <v>642</v>
      </c>
      <c r="AG51" s="315" t="s">
        <v>22</v>
      </c>
      <c r="AH51" s="315"/>
      <c r="AI51" s="315" t="s">
        <v>47</v>
      </c>
      <c r="AJ51" s="315" t="s">
        <v>17</v>
      </c>
      <c r="AK51" s="315" t="s">
        <v>31</v>
      </c>
      <c r="AL51" s="321" t="s">
        <v>501</v>
      </c>
      <c r="AM51" s="327" t="s">
        <v>273</v>
      </c>
      <c r="AN51" s="332" t="s">
        <v>13</v>
      </c>
      <c r="AO51" s="332" t="s">
        <v>1</v>
      </c>
      <c r="AP51" s="338" t="s">
        <v>1</v>
      </c>
      <c r="AQ51" s="394"/>
      <c r="AR51" s="315" t="s">
        <v>12</v>
      </c>
      <c r="AS51" s="338" t="str">
        <f t="shared" si="281"/>
        <v>Moderado</v>
      </c>
      <c r="AT51" s="314"/>
      <c r="AU51" s="314"/>
      <c r="AV51" s="322" t="str">
        <f>IF(D51="","",IF(D51=D49,"",IF(D51=D49,"",VLOOKUP(D51,solcon,11,0))))</f>
        <v/>
      </c>
      <c r="AW51" s="315" t="s">
        <v>13</v>
      </c>
      <c r="AX51" s="315" t="s">
        <v>12</v>
      </c>
      <c r="AY51" s="357" t="str">
        <f t="shared" si="197"/>
        <v>RC9</v>
      </c>
      <c r="AZ51" s="322">
        <f t="shared" si="210"/>
        <v>30</v>
      </c>
      <c r="BA51" s="322">
        <f t="shared" si="211"/>
        <v>15</v>
      </c>
      <c r="BB51" s="322">
        <f t="shared" si="212"/>
        <v>5</v>
      </c>
      <c r="BC51" s="322">
        <f t="shared" si="213"/>
        <v>20</v>
      </c>
      <c r="BD51" s="322">
        <f t="shared" si="214"/>
        <v>10</v>
      </c>
      <c r="BE51" s="322">
        <f t="shared" si="215"/>
        <v>15</v>
      </c>
      <c r="BF51" s="322">
        <f t="shared" si="216"/>
        <v>95</v>
      </c>
      <c r="BG51" s="317" t="str">
        <f>IF(B51="","",IF(ISERROR(VLOOKUP(O51,calprob,2,0)),"",VLOOKUP(O51,calprob,2,0)))</f>
        <v/>
      </c>
      <c r="BH51" s="317" t="str">
        <f>IF(B51="","",IF(ISERROR(VLOOKUP(L51,calimp,2,0)),"",VLOOKUP(L51,calimp,2,0)))</f>
        <v/>
      </c>
      <c r="BI51" s="317" t="str">
        <f>IF(BH51="","",+BH51*BG51)</f>
        <v/>
      </c>
      <c r="BJ51" s="322" t="str">
        <f t="shared" si="72"/>
        <v>FuerteModerado</v>
      </c>
      <c r="BK51" s="389" t="e">
        <f t="shared" si="32"/>
        <v>#N/A</v>
      </c>
      <c r="BL51" s="389" t="e">
        <f t="shared" si="33"/>
        <v>#N/A</v>
      </c>
      <c r="BM51" s="390" t="str">
        <f t="shared" si="177"/>
        <v/>
      </c>
      <c r="BN51" s="390" t="str">
        <f t="shared" si="178"/>
        <v/>
      </c>
      <c r="BO51" s="389" t="e">
        <f t="shared" si="34"/>
        <v>#VALUE!</v>
      </c>
      <c r="BP51" s="389" t="e">
        <f t="shared" si="35"/>
        <v>#VALUE!</v>
      </c>
      <c r="BQ51" s="322"/>
      <c r="BR51" s="391" t="str">
        <f t="shared" si="36"/>
        <v/>
      </c>
      <c r="BS51" s="391" t="str">
        <f t="shared" si="37"/>
        <v/>
      </c>
      <c r="BT51" s="391" t="str">
        <f t="shared" si="38"/>
        <v/>
      </c>
      <c r="BU51" s="322"/>
      <c r="BV51" s="322" t="str">
        <f t="shared" si="231"/>
        <v/>
      </c>
      <c r="BW51" s="322" t="str">
        <f t="shared" si="232"/>
        <v>RC9</v>
      </c>
      <c r="BX51" s="322" t="str">
        <f t="shared" si="233"/>
        <v>Recepción de dádivas o beneficios en nombre propio o de terceros por favorecer contratos y/o proveedores en los procesos de adquisición de bienes y servicios</v>
      </c>
      <c r="BY51" s="317" t="str">
        <f t="shared" si="234"/>
        <v/>
      </c>
    </row>
    <row r="52" spans="1:77" s="355" customFormat="1" ht="94.5" x14ac:dyDescent="0.25">
      <c r="A52" s="358"/>
      <c r="B52" s="312" t="s">
        <v>548</v>
      </c>
      <c r="C52" s="315" t="s">
        <v>751</v>
      </c>
      <c r="D52" s="316" t="s">
        <v>614</v>
      </c>
      <c r="E52" s="312" t="s">
        <v>752</v>
      </c>
      <c r="F52" s="314" t="s">
        <v>53</v>
      </c>
      <c r="G52" s="314" t="s">
        <v>1</v>
      </c>
      <c r="H52" s="314" t="s">
        <v>53</v>
      </c>
      <c r="I52" s="314" t="s">
        <v>53</v>
      </c>
      <c r="J52" s="337" t="s">
        <v>572</v>
      </c>
      <c r="K52" s="315" t="s">
        <v>491</v>
      </c>
      <c r="L52" s="446" t="s">
        <v>257</v>
      </c>
      <c r="M52" s="356" t="str">
        <f>IF(F52="","",IF(F52="SI","Usted seleccionó SI en tipologia de riesgo RC (riesgo de corrupción). Oprima para diligenciar el formato adjunto.","No Aplica"))</f>
        <v>Usted seleccionó SI en tipologia de riesgo RC (riesgo de corrupción). Oprima para diligenciar el formato adjunto.</v>
      </c>
      <c r="N52" s="315" t="s">
        <v>573</v>
      </c>
      <c r="O52" s="459" t="s">
        <v>256</v>
      </c>
      <c r="P52" s="356" t="str">
        <f>IF(F52="","",IF(F52="SI","Usted seleccionó SI en tipologia de riesgo RC (riesgo de corrupción). Oprima para diligenciar el formato adjunto.","No Aplica"))</f>
        <v>Usted seleccionó SI en tipologia de riesgo RC (riesgo de corrupción). Oprima para diligenciar el formato adjunto.</v>
      </c>
      <c r="Q52" s="316" t="s">
        <v>597</v>
      </c>
      <c r="R52" s="316" t="s">
        <v>376</v>
      </c>
      <c r="S52" s="316" t="s">
        <v>337</v>
      </c>
      <c r="T52" s="316" t="s">
        <v>375</v>
      </c>
      <c r="U52" s="316" t="s">
        <v>495</v>
      </c>
      <c r="V52" s="316" t="s">
        <v>498</v>
      </c>
      <c r="W52" s="339" t="str">
        <f>IF(B52="","",IF(ISERROR(VLOOKUP(CONCATENATE(L52,O52),ri,4,0)),"",VLOOKUP(CONCATENATE(L52,O52),ri,4,0)))</f>
        <v>Alto</v>
      </c>
      <c r="X52" s="340" t="s">
        <v>135</v>
      </c>
      <c r="Y52" s="466" t="s">
        <v>719</v>
      </c>
      <c r="Z52" s="470"/>
      <c r="AA52" s="315" t="s">
        <v>0</v>
      </c>
      <c r="AB52" s="312"/>
      <c r="AC52" s="315" t="s">
        <v>20</v>
      </c>
      <c r="AD52" s="430" t="s">
        <v>691</v>
      </c>
      <c r="AE52" s="320" t="s">
        <v>692</v>
      </c>
      <c r="AF52" s="431" t="s">
        <v>693</v>
      </c>
      <c r="AG52" s="315" t="s">
        <v>22</v>
      </c>
      <c r="AH52" s="315"/>
      <c r="AI52" s="315" t="s">
        <v>334</v>
      </c>
      <c r="AJ52" s="315" t="s">
        <v>17</v>
      </c>
      <c r="AK52" s="315" t="s">
        <v>31</v>
      </c>
      <c r="AL52" s="321" t="s">
        <v>570</v>
      </c>
      <c r="AM52" s="315" t="s">
        <v>273</v>
      </c>
      <c r="AN52" s="317" t="str">
        <f>IF(B52="","",IF(BF52&gt;=76,"Fuerte",IF(BF52&gt;=51,"Moderado","Débil")))</f>
        <v>Fuerte</v>
      </c>
      <c r="AO52" s="317" t="str">
        <f>IF(OR(AA52="insuficientes",AA52="No adecuadas",AJ52="Inadecuado",AK52="No documentado",AM52="Incompleta",AM52="No existe"),"Si","No")</f>
        <v>No</v>
      </c>
      <c r="AP52" s="322" t="str">
        <f>IF(AN52="","",IF(B52="","",IF(OR(AN52="Moderado",AN52="Débil"),"Si","No")))</f>
        <v>No</v>
      </c>
      <c r="AQ52" s="319"/>
      <c r="AR52" s="315" t="s">
        <v>13</v>
      </c>
      <c r="AS52" s="322" t="str">
        <f t="shared" si="281"/>
        <v>Fuerte</v>
      </c>
      <c r="AT52" s="315"/>
      <c r="AU52" s="315"/>
      <c r="AV52" s="322" t="str">
        <f>IF(D52="","",IF(D52=D50,"",IF(D52=D50,"",VLOOKUP(D52,solcon,11,0))))</f>
        <v>Moderado</v>
      </c>
      <c r="AW52" s="315" t="s">
        <v>13</v>
      </c>
      <c r="AX52" s="315" t="s">
        <v>12</v>
      </c>
      <c r="AY52" s="357" t="str">
        <f t="shared" si="197"/>
        <v>RC10CriticoImprobable</v>
      </c>
      <c r="AZ52" s="322">
        <f t="shared" si="210"/>
        <v>30</v>
      </c>
      <c r="BA52" s="322">
        <f t="shared" si="211"/>
        <v>15</v>
      </c>
      <c r="BB52" s="322">
        <f t="shared" si="212"/>
        <v>5</v>
      </c>
      <c r="BC52" s="322">
        <f t="shared" si="213"/>
        <v>20</v>
      </c>
      <c r="BD52" s="322">
        <f t="shared" si="214"/>
        <v>10</v>
      </c>
      <c r="BE52" s="322">
        <f t="shared" si="215"/>
        <v>15</v>
      </c>
      <c r="BF52" s="322">
        <f t="shared" si="216"/>
        <v>95</v>
      </c>
      <c r="BG52" s="317">
        <f>IF(B52="","",IF(ISERROR(VLOOKUP(O52,calprob,2,0)),"",VLOOKUP(O52,calprob,2,0)))</f>
        <v>5</v>
      </c>
      <c r="BH52" s="317">
        <f>IF(B52="","",IF(ISERROR(VLOOKUP(L52,calimp,2,0)),"",VLOOKUP(L52,calimp,2,0)))</f>
        <v>1</v>
      </c>
      <c r="BI52" s="317">
        <f>IF(BH52="","",+BH52*BG52)</f>
        <v>5</v>
      </c>
      <c r="BJ52" s="322" t="str">
        <f t="shared" si="72"/>
        <v>ModeradoFuerteModerado</v>
      </c>
      <c r="BK52" s="389">
        <f t="shared" si="32"/>
        <v>0</v>
      </c>
      <c r="BL52" s="389">
        <f t="shared" si="33"/>
        <v>-1</v>
      </c>
      <c r="BM52" s="390" t="str">
        <f>(IF(ISERROR(VLOOKUP(CONCATENATE(AV52,AW52,AX52),residual,2,0)),"",VLOOKUP(CONCATENATE(AV52,AW52,AX52),residual,2,0)))</f>
        <v/>
      </c>
      <c r="BN52" s="390" t="str">
        <f>IF(ISERROR(VLOOKUP(CONCATENATE(AV52,AW52,AX52),residual,3,0)),"",VLOOKUP(CONCATENATE(AV52,AW52,AX52),residual,3,0))</f>
        <v/>
      </c>
      <c r="BO52" s="389">
        <f t="shared" si="34"/>
        <v>0</v>
      </c>
      <c r="BP52" s="389">
        <f t="shared" si="35"/>
        <v>5</v>
      </c>
      <c r="BQ52" s="322"/>
      <c r="BR52" s="391" t="str">
        <f t="shared" si="36"/>
        <v>Improbable</v>
      </c>
      <c r="BS52" s="391" t="str">
        <f t="shared" si="37"/>
        <v>Critico</v>
      </c>
      <c r="BT52" s="391" t="str">
        <f t="shared" si="38"/>
        <v>RC10CriticoImprobable</v>
      </c>
      <c r="BU52" s="322" t="str">
        <f t="shared" si="259"/>
        <v>Alto</v>
      </c>
      <c r="BV52" s="322" t="str">
        <f t="shared" si="231"/>
        <v>Alto</v>
      </c>
      <c r="BW52" s="322" t="str">
        <f t="shared" si="232"/>
        <v>RC10</v>
      </c>
      <c r="BX52" s="322" t="str">
        <f t="shared" si="233"/>
        <v>Recepción de dádivas o beneficios a nombre propio o de terceros por la venta y/o comercialización de productos o servicios en condiciones comerciales desfavorables para la Corporación</v>
      </c>
      <c r="BY52" s="317" t="str">
        <f t="shared" si="234"/>
        <v>Alto</v>
      </c>
    </row>
    <row r="53" spans="1:77" s="355" customFormat="1" ht="110.25" x14ac:dyDescent="0.25">
      <c r="A53" s="358"/>
      <c r="B53" s="312" t="s">
        <v>548</v>
      </c>
      <c r="C53" s="315" t="s">
        <v>751</v>
      </c>
      <c r="D53" s="316" t="s">
        <v>614</v>
      </c>
      <c r="E53" s="312" t="s">
        <v>752</v>
      </c>
      <c r="F53" s="314" t="s">
        <v>53</v>
      </c>
      <c r="G53" s="314" t="s">
        <v>1</v>
      </c>
      <c r="H53" s="314" t="s">
        <v>53</v>
      </c>
      <c r="I53" s="314" t="s">
        <v>53</v>
      </c>
      <c r="J53" s="312" t="s">
        <v>568</v>
      </c>
      <c r="K53" s="315" t="s">
        <v>491</v>
      </c>
      <c r="L53" s="314"/>
      <c r="M53" s="349"/>
      <c r="N53" s="315"/>
      <c r="O53" s="334"/>
      <c r="P53" s="453"/>
      <c r="Q53" s="454"/>
      <c r="R53" s="314"/>
      <c r="S53" s="314"/>
      <c r="T53" s="314"/>
      <c r="U53" s="314"/>
      <c r="V53" s="314"/>
      <c r="W53" s="344"/>
      <c r="X53" s="349"/>
      <c r="Y53" s="325" t="s">
        <v>703</v>
      </c>
      <c r="Z53" s="467"/>
      <c r="AA53" s="327" t="s">
        <v>0</v>
      </c>
      <c r="AB53" s="324"/>
      <c r="AC53" s="327" t="s">
        <v>20</v>
      </c>
      <c r="AD53" s="430" t="s">
        <v>643</v>
      </c>
      <c r="AE53" s="320" t="s">
        <v>644</v>
      </c>
      <c r="AF53" s="431" t="s">
        <v>645</v>
      </c>
      <c r="AG53" s="327" t="s">
        <v>22</v>
      </c>
      <c r="AH53" s="327"/>
      <c r="AI53" s="327" t="s">
        <v>334</v>
      </c>
      <c r="AJ53" s="327" t="s">
        <v>17</v>
      </c>
      <c r="AK53" s="327" t="s">
        <v>31</v>
      </c>
      <c r="AL53" s="448" t="s">
        <v>727</v>
      </c>
      <c r="AM53" s="327" t="s">
        <v>273</v>
      </c>
      <c r="AN53" s="332" t="s">
        <v>13</v>
      </c>
      <c r="AO53" s="332" t="s">
        <v>1</v>
      </c>
      <c r="AP53" s="338" t="s">
        <v>1</v>
      </c>
      <c r="AQ53" s="315"/>
      <c r="AR53" s="327" t="s">
        <v>13</v>
      </c>
      <c r="AS53" s="322" t="str">
        <f t="shared" si="281"/>
        <v>Fuerte</v>
      </c>
      <c r="AT53" s="314"/>
      <c r="AU53" s="314"/>
      <c r="AV53" s="322"/>
      <c r="AW53" s="327" t="s">
        <v>13</v>
      </c>
      <c r="AX53" s="327" t="s">
        <v>12</v>
      </c>
      <c r="AY53" s="357" t="str">
        <f t="shared" si="197"/>
        <v>RC10</v>
      </c>
      <c r="AZ53" s="322">
        <f t="shared" si="210"/>
        <v>30</v>
      </c>
      <c r="BA53" s="322">
        <f t="shared" si="211"/>
        <v>15</v>
      </c>
      <c r="BB53" s="322">
        <f t="shared" si="212"/>
        <v>5</v>
      </c>
      <c r="BC53" s="322">
        <f t="shared" si="213"/>
        <v>20</v>
      </c>
      <c r="BD53" s="322">
        <f t="shared" si="214"/>
        <v>10</v>
      </c>
      <c r="BE53" s="322">
        <f t="shared" si="215"/>
        <v>15</v>
      </c>
      <c r="BF53" s="322">
        <f t="shared" si="216"/>
        <v>95</v>
      </c>
      <c r="BG53" s="344"/>
      <c r="BH53" s="344"/>
      <c r="BI53" s="344"/>
      <c r="BJ53" s="322" t="str">
        <f t="shared" si="72"/>
        <v>FuerteModerado</v>
      </c>
      <c r="BK53" s="389" t="e">
        <f t="shared" si="32"/>
        <v>#N/A</v>
      </c>
      <c r="BL53" s="389" t="e">
        <f t="shared" si="33"/>
        <v>#N/A</v>
      </c>
      <c r="BM53" s="390"/>
      <c r="BN53" s="390"/>
      <c r="BO53" s="389" t="e">
        <f t="shared" si="34"/>
        <v>#N/A</v>
      </c>
      <c r="BP53" s="389" t="e">
        <f t="shared" si="35"/>
        <v>#N/A</v>
      </c>
      <c r="BQ53" s="322"/>
      <c r="BR53" s="391" t="str">
        <f t="shared" si="36"/>
        <v/>
      </c>
      <c r="BS53" s="391" t="str">
        <f t="shared" si="37"/>
        <v/>
      </c>
      <c r="BT53" s="391" t="str">
        <f t="shared" si="38"/>
        <v/>
      </c>
      <c r="BU53" s="322">
        <f t="shared" si="259"/>
        <v>0</v>
      </c>
      <c r="BV53" s="322" t="str">
        <f t="shared" si="231"/>
        <v/>
      </c>
      <c r="BW53" s="322" t="str">
        <f t="shared" si="232"/>
        <v>RC10</v>
      </c>
      <c r="BX53" s="322" t="str">
        <f t="shared" si="233"/>
        <v>Recepción de dádivas o beneficios a nombre propio o de terceros por la venta y/o comercialización de productos o servicios en condiciones comerciales desfavorables para la Corporación</v>
      </c>
      <c r="BY53" s="317" t="str">
        <f t="shared" si="234"/>
        <v/>
      </c>
    </row>
    <row r="54" spans="1:77" s="355" customFormat="1" ht="78.75" x14ac:dyDescent="0.25">
      <c r="A54" s="358"/>
      <c r="B54" s="312" t="s">
        <v>548</v>
      </c>
      <c r="C54" s="315" t="s">
        <v>751</v>
      </c>
      <c r="D54" s="316" t="s">
        <v>614</v>
      </c>
      <c r="E54" s="312" t="s">
        <v>752</v>
      </c>
      <c r="F54" s="314" t="s">
        <v>53</v>
      </c>
      <c r="G54" s="314" t="s">
        <v>1</v>
      </c>
      <c r="H54" s="314" t="s">
        <v>53</v>
      </c>
      <c r="I54" s="314" t="s">
        <v>53</v>
      </c>
      <c r="J54" s="312" t="s">
        <v>569</v>
      </c>
      <c r="K54" s="315" t="s">
        <v>632</v>
      </c>
      <c r="L54" s="314"/>
      <c r="M54" s="454"/>
      <c r="N54" s="455"/>
      <c r="O54" s="334"/>
      <c r="P54" s="454"/>
      <c r="Q54" s="454"/>
      <c r="R54" s="454"/>
      <c r="S54" s="454"/>
      <c r="T54" s="454"/>
      <c r="U54" s="456"/>
      <c r="V54" s="314"/>
      <c r="W54" s="344"/>
      <c r="X54" s="349"/>
      <c r="Y54" s="325" t="s">
        <v>767</v>
      </c>
      <c r="Z54" s="468"/>
      <c r="AA54" s="315" t="s">
        <v>0</v>
      </c>
      <c r="AB54" s="312"/>
      <c r="AC54" s="315" t="s">
        <v>20</v>
      </c>
      <c r="AD54" s="430" t="s">
        <v>694</v>
      </c>
      <c r="AE54" s="320" t="s">
        <v>695</v>
      </c>
      <c r="AF54" s="431" t="s">
        <v>696</v>
      </c>
      <c r="AG54" s="315" t="s">
        <v>22</v>
      </c>
      <c r="AH54" s="315"/>
      <c r="AI54" s="315" t="s">
        <v>334</v>
      </c>
      <c r="AJ54" s="315" t="s">
        <v>17</v>
      </c>
      <c r="AK54" s="315" t="s">
        <v>31</v>
      </c>
      <c r="AL54" s="321" t="s">
        <v>570</v>
      </c>
      <c r="AM54" s="327" t="s">
        <v>273</v>
      </c>
      <c r="AN54" s="332" t="s">
        <v>13</v>
      </c>
      <c r="AO54" s="332" t="s">
        <v>1</v>
      </c>
      <c r="AP54" s="338" t="s">
        <v>1</v>
      </c>
      <c r="AQ54" s="315"/>
      <c r="AR54" s="315" t="s">
        <v>13</v>
      </c>
      <c r="AS54" s="322" t="str">
        <f t="shared" si="281"/>
        <v>Fuerte</v>
      </c>
      <c r="AT54" s="314"/>
      <c r="AU54" s="314"/>
      <c r="AV54" s="322" t="str">
        <f>IF(D54="","",IF(D54=D52,"",IF(D54=D52,"",VLOOKUP(D54,solcon,11,0))))</f>
        <v/>
      </c>
      <c r="AW54" s="327" t="s">
        <v>13</v>
      </c>
      <c r="AX54" s="314" t="s">
        <v>13</v>
      </c>
      <c r="AY54" s="357" t="str">
        <f t="shared" ref="AY54:AY60" si="289">CONCATENATE(D54,O54,L54)</f>
        <v>RC10</v>
      </c>
      <c r="AZ54" s="322">
        <f t="shared" si="210"/>
        <v>30</v>
      </c>
      <c r="BA54" s="322">
        <f t="shared" si="211"/>
        <v>15</v>
      </c>
      <c r="BB54" s="322">
        <f t="shared" si="212"/>
        <v>5</v>
      </c>
      <c r="BC54" s="322">
        <f t="shared" si="213"/>
        <v>20</v>
      </c>
      <c r="BD54" s="322">
        <f t="shared" si="214"/>
        <v>10</v>
      </c>
      <c r="BE54" s="322">
        <f t="shared" si="215"/>
        <v>15</v>
      </c>
      <c r="BF54" s="322">
        <f t="shared" si="216"/>
        <v>95</v>
      </c>
      <c r="BG54" s="344"/>
      <c r="BH54" s="344"/>
      <c r="BI54" s="344"/>
      <c r="BJ54" s="322" t="str">
        <f t="shared" si="72"/>
        <v>FuerteFuerte</v>
      </c>
      <c r="BK54" s="389" t="e">
        <f t="shared" si="32"/>
        <v>#N/A</v>
      </c>
      <c r="BL54" s="389" t="e">
        <f t="shared" si="33"/>
        <v>#N/A</v>
      </c>
      <c r="BM54" s="390"/>
      <c r="BN54" s="390"/>
      <c r="BO54" s="389" t="e">
        <f t="shared" si="34"/>
        <v>#N/A</v>
      </c>
      <c r="BP54" s="389" t="e">
        <f t="shared" si="35"/>
        <v>#N/A</v>
      </c>
      <c r="BQ54" s="322"/>
      <c r="BR54" s="391" t="str">
        <f t="shared" si="36"/>
        <v/>
      </c>
      <c r="BS54" s="391" t="str">
        <f t="shared" si="37"/>
        <v/>
      </c>
      <c r="BT54" s="391" t="str">
        <f t="shared" si="38"/>
        <v/>
      </c>
      <c r="BU54" s="322">
        <f t="shared" si="259"/>
        <v>0</v>
      </c>
      <c r="BV54" s="322" t="str">
        <f t="shared" si="231"/>
        <v/>
      </c>
      <c r="BW54" s="322" t="str">
        <f t="shared" si="232"/>
        <v>RC10</v>
      </c>
      <c r="BX54" s="322" t="str">
        <f t="shared" si="233"/>
        <v>Recepción de dádivas o beneficios a nombre propio o de terceros por la venta y/o comercialización de productos o servicios en condiciones comerciales desfavorables para la Corporación</v>
      </c>
      <c r="BY54" s="317" t="str">
        <f t="shared" si="234"/>
        <v/>
      </c>
    </row>
    <row r="55" spans="1:77" s="355" customFormat="1" ht="141.75" x14ac:dyDescent="0.25">
      <c r="A55" s="358"/>
      <c r="B55" s="312" t="s">
        <v>548</v>
      </c>
      <c r="C55" s="315" t="s">
        <v>751</v>
      </c>
      <c r="D55" s="316" t="s">
        <v>614</v>
      </c>
      <c r="E55" s="312" t="s">
        <v>752</v>
      </c>
      <c r="F55" s="314" t="s">
        <v>53</v>
      </c>
      <c r="G55" s="314" t="s">
        <v>1</v>
      </c>
      <c r="H55" s="314" t="s">
        <v>53</v>
      </c>
      <c r="I55" s="314" t="s">
        <v>53</v>
      </c>
      <c r="J55" s="337" t="s">
        <v>585</v>
      </c>
      <c r="K55" s="315" t="s">
        <v>491</v>
      </c>
      <c r="L55" s="314"/>
      <c r="M55" s="349"/>
      <c r="N55" s="315"/>
      <c r="O55" s="334"/>
      <c r="P55" s="453"/>
      <c r="Q55" s="314"/>
      <c r="R55" s="314"/>
      <c r="S55" s="314"/>
      <c r="T55" s="314"/>
      <c r="U55" s="314"/>
      <c r="V55" s="314"/>
      <c r="W55" s="344"/>
      <c r="X55" s="349"/>
      <c r="Y55" s="325" t="s">
        <v>705</v>
      </c>
      <c r="Z55" s="468"/>
      <c r="AA55" s="315" t="s">
        <v>0</v>
      </c>
      <c r="AB55" s="312"/>
      <c r="AC55" s="315" t="s">
        <v>20</v>
      </c>
      <c r="AD55" s="430" t="s">
        <v>640</v>
      </c>
      <c r="AE55" s="320" t="s">
        <v>641</v>
      </c>
      <c r="AF55" s="431" t="s">
        <v>642</v>
      </c>
      <c r="AG55" s="315" t="s">
        <v>22</v>
      </c>
      <c r="AH55" s="315"/>
      <c r="AI55" s="315" t="s">
        <v>47</v>
      </c>
      <c r="AJ55" s="315" t="s">
        <v>17</v>
      </c>
      <c r="AK55" s="315" t="s">
        <v>31</v>
      </c>
      <c r="AL55" s="321" t="s">
        <v>501</v>
      </c>
      <c r="AM55" s="327" t="s">
        <v>273</v>
      </c>
      <c r="AN55" s="332" t="s">
        <v>13</v>
      </c>
      <c r="AO55" s="332" t="s">
        <v>1</v>
      </c>
      <c r="AP55" s="338" t="s">
        <v>1</v>
      </c>
      <c r="AQ55" s="394"/>
      <c r="AR55" s="315" t="s">
        <v>12</v>
      </c>
      <c r="AS55" s="322" t="str">
        <f t="shared" si="281"/>
        <v>Moderado</v>
      </c>
      <c r="AT55" s="314"/>
      <c r="AU55" s="314"/>
      <c r="AV55" s="322" t="str">
        <f>IF(D55="","",IF(D55=D53,"",IF(D55=D53,"",VLOOKUP(D55,solcon,11,0))))</f>
        <v/>
      </c>
      <c r="AW55" s="315" t="s">
        <v>13</v>
      </c>
      <c r="AX55" s="315" t="s">
        <v>12</v>
      </c>
      <c r="AY55" s="357" t="str">
        <f t="shared" si="289"/>
        <v>RC10</v>
      </c>
      <c r="AZ55" s="322">
        <f t="shared" si="210"/>
        <v>30</v>
      </c>
      <c r="BA55" s="322">
        <f t="shared" si="211"/>
        <v>15</v>
      </c>
      <c r="BB55" s="322">
        <f t="shared" si="212"/>
        <v>5</v>
      </c>
      <c r="BC55" s="322">
        <f t="shared" si="213"/>
        <v>20</v>
      </c>
      <c r="BD55" s="322">
        <f t="shared" si="214"/>
        <v>10</v>
      </c>
      <c r="BE55" s="322">
        <f t="shared" si="215"/>
        <v>15</v>
      </c>
      <c r="BF55" s="322">
        <f t="shared" si="216"/>
        <v>95</v>
      </c>
      <c r="BG55" s="344"/>
      <c r="BH55" s="344"/>
      <c r="BI55" s="344"/>
      <c r="BJ55" s="322" t="str">
        <f t="shared" si="72"/>
        <v>FuerteModerado</v>
      </c>
      <c r="BK55" s="389" t="e">
        <f t="shared" si="32"/>
        <v>#N/A</v>
      </c>
      <c r="BL55" s="389" t="e">
        <f t="shared" si="33"/>
        <v>#N/A</v>
      </c>
      <c r="BM55" s="390"/>
      <c r="BN55" s="390"/>
      <c r="BO55" s="389" t="e">
        <f t="shared" si="34"/>
        <v>#N/A</v>
      </c>
      <c r="BP55" s="389" t="e">
        <f t="shared" si="35"/>
        <v>#N/A</v>
      </c>
      <c r="BQ55" s="322"/>
      <c r="BR55" s="391" t="str">
        <f t="shared" si="36"/>
        <v/>
      </c>
      <c r="BS55" s="391" t="str">
        <f t="shared" si="37"/>
        <v/>
      </c>
      <c r="BT55" s="391" t="str">
        <f t="shared" si="38"/>
        <v/>
      </c>
      <c r="BU55" s="322">
        <f t="shared" si="259"/>
        <v>0</v>
      </c>
      <c r="BV55" s="322" t="str">
        <f t="shared" si="231"/>
        <v/>
      </c>
      <c r="BW55" s="322" t="str">
        <f t="shared" si="232"/>
        <v>RC10</v>
      </c>
      <c r="BX55" s="322" t="str">
        <f t="shared" si="233"/>
        <v>Recepción de dádivas o beneficios a nombre propio o de terceros por la venta y/o comercialización de productos o servicios en condiciones comerciales desfavorables para la Corporación</v>
      </c>
      <c r="BY55" s="317" t="str">
        <f t="shared" si="234"/>
        <v/>
      </c>
    </row>
    <row r="56" spans="1:77" s="355" customFormat="1" ht="94.5" x14ac:dyDescent="0.25">
      <c r="A56" s="358"/>
      <c r="B56" s="312" t="s">
        <v>548</v>
      </c>
      <c r="C56" s="315" t="s">
        <v>751</v>
      </c>
      <c r="D56" s="316" t="s">
        <v>615</v>
      </c>
      <c r="E56" s="312" t="s">
        <v>754</v>
      </c>
      <c r="F56" s="314" t="s">
        <v>1</v>
      </c>
      <c r="G56" s="314" t="s">
        <v>53</v>
      </c>
      <c r="H56" s="314" t="s">
        <v>53</v>
      </c>
      <c r="I56" s="314" t="s">
        <v>53</v>
      </c>
      <c r="J56" s="312" t="s">
        <v>586</v>
      </c>
      <c r="K56" s="315" t="s">
        <v>632</v>
      </c>
      <c r="L56" s="445" t="s">
        <v>257</v>
      </c>
      <c r="M56" s="360" t="str">
        <f>IF(F56="","",IF(F56="SI","Usted seleccionó SI en tipologia de riesgo RC (riesgo de corrupción). Oprima para diligenciar el formato adjunto.","No Aplica"))</f>
        <v>No Aplica</v>
      </c>
      <c r="N56" s="315" t="s">
        <v>493</v>
      </c>
      <c r="O56" s="445" t="s">
        <v>256</v>
      </c>
      <c r="P56" s="356" t="str">
        <f>IF(F56="","",IF(F56="SI","Usted seleccionó SI en tipologia de riesgo RC (riesgo de corrupción). Oprima para diligenciar el formato adjunto.","No Aplica"))</f>
        <v>No Aplica</v>
      </c>
      <c r="Q56" s="316" t="s">
        <v>597</v>
      </c>
      <c r="R56" s="315" t="s">
        <v>376</v>
      </c>
      <c r="S56" s="315" t="s">
        <v>337</v>
      </c>
      <c r="T56" s="315" t="s">
        <v>375</v>
      </c>
      <c r="U56" s="315" t="s">
        <v>495</v>
      </c>
      <c r="V56" s="315" t="s">
        <v>498</v>
      </c>
      <c r="W56" s="317" t="str">
        <f>IF(B56="","",IF(ISERROR(VLOOKUP(CONCATENATE(L56,O56),ri,4,0)),"",VLOOKUP(CONCATENATE(L56,O56),ri,4,0)))</f>
        <v>Alto</v>
      </c>
      <c r="X56" s="318" t="s">
        <v>135</v>
      </c>
      <c r="Y56" s="325" t="s">
        <v>720</v>
      </c>
      <c r="Z56" s="468"/>
      <c r="AA56" s="315" t="s">
        <v>0</v>
      </c>
      <c r="AB56" s="312"/>
      <c r="AC56" s="315" t="s">
        <v>20</v>
      </c>
      <c r="AD56" s="320" t="s">
        <v>697</v>
      </c>
      <c r="AE56" s="431" t="s">
        <v>698</v>
      </c>
      <c r="AF56" s="431" t="s">
        <v>699</v>
      </c>
      <c r="AG56" s="315" t="s">
        <v>22</v>
      </c>
      <c r="AH56" s="315"/>
      <c r="AI56" s="315" t="s">
        <v>334</v>
      </c>
      <c r="AJ56" s="315" t="s">
        <v>17</v>
      </c>
      <c r="AK56" s="315" t="s">
        <v>31</v>
      </c>
      <c r="AL56" s="321" t="s">
        <v>580</v>
      </c>
      <c r="AM56" s="315" t="s">
        <v>273</v>
      </c>
      <c r="AN56" s="317" t="str">
        <f>IF(B56="","",IF(BF56&gt;=76,"Fuerte",IF(BF56&gt;=51,"Moderado","Débil")))</f>
        <v>Fuerte</v>
      </c>
      <c r="AO56" s="317" t="str">
        <f>IF(OR(AA56="insuficientes",AA56="No adecuadas",AJ56="Inadecuado",AK56="No documentado",AM56="Incompleta",AM56="No existe"),"Si","No")</f>
        <v>No</v>
      </c>
      <c r="AP56" s="322" t="str">
        <f>IF(AN56="","",IF(B56="","",IF(OR(AN56="Moderado",AN56="Débil"),"Si","No")))</f>
        <v>No</v>
      </c>
      <c r="AQ56" s="319"/>
      <c r="AR56" s="315" t="s">
        <v>13</v>
      </c>
      <c r="AS56" s="322" t="str">
        <f t="shared" si="281"/>
        <v>Fuerte</v>
      </c>
      <c r="AT56" s="315"/>
      <c r="AU56" s="315"/>
      <c r="AV56" s="322" t="str">
        <f t="shared" ref="AV56:AV60" si="290">IF(D56="","",IF(D56=D55,"",IF(D56=D55,"",VLOOKUP(D56,solcon,11,0))))</f>
        <v>Fuerte</v>
      </c>
      <c r="AW56" s="315" t="s">
        <v>13</v>
      </c>
      <c r="AX56" s="315" t="s">
        <v>12</v>
      </c>
      <c r="AY56" s="357" t="str">
        <f t="shared" si="289"/>
        <v>RC11CriticoImprobable</v>
      </c>
      <c r="AZ56" s="322">
        <f t="shared" si="210"/>
        <v>30</v>
      </c>
      <c r="BA56" s="322">
        <f t="shared" si="211"/>
        <v>15</v>
      </c>
      <c r="BB56" s="322">
        <f t="shared" si="212"/>
        <v>5</v>
      </c>
      <c r="BC56" s="322">
        <f t="shared" si="213"/>
        <v>20</v>
      </c>
      <c r="BD56" s="322">
        <f t="shared" si="214"/>
        <v>10</v>
      </c>
      <c r="BE56" s="322">
        <f t="shared" si="215"/>
        <v>15</v>
      </c>
      <c r="BF56" s="322">
        <f t="shared" si="216"/>
        <v>95</v>
      </c>
      <c r="BG56" s="317">
        <f>IF(B56="","",IF(ISERROR(VLOOKUP(O56,calprob,2,0)),"",VLOOKUP(O56,calprob,2,0)))</f>
        <v>5</v>
      </c>
      <c r="BH56" s="317">
        <f>IF(B56="","",IF(ISERROR(VLOOKUP(L56,calimp,2,0)),"",VLOOKUP(L56,calimp,2,0)))</f>
        <v>1</v>
      </c>
      <c r="BI56" s="317">
        <f>IF(BH56="","",+BH56*BG56)</f>
        <v>5</v>
      </c>
      <c r="BJ56" s="322" t="str">
        <f t="shared" si="72"/>
        <v>FuerteFuerteModerado</v>
      </c>
      <c r="BK56" s="389">
        <f t="shared" si="32"/>
        <v>-1</v>
      </c>
      <c r="BL56" s="389">
        <f t="shared" si="33"/>
        <v>-2</v>
      </c>
      <c r="BM56" s="390" t="str">
        <f>(IF(ISERROR(VLOOKUP(CONCATENATE(AV56,AW56,AX56),residual,2,0)),"",VLOOKUP(CONCATENATE(AV56,AW56,AX56),residual,2,0)))</f>
        <v/>
      </c>
      <c r="BN56" s="390" t="str">
        <f>IF(ISERROR(VLOOKUP(CONCATENATE(AV56,AW56,AX56),residual,3,0)),"",VLOOKUP(CONCATENATE(AV56,AW56,AX56),residual,3,0))</f>
        <v/>
      </c>
      <c r="BO56" s="389">
        <f t="shared" si="34"/>
        <v>0</v>
      </c>
      <c r="BP56" s="389">
        <f t="shared" si="35"/>
        <v>4</v>
      </c>
      <c r="BQ56" s="322"/>
      <c r="BR56" s="391" t="str">
        <f t="shared" si="36"/>
        <v>Improbable</v>
      </c>
      <c r="BS56" s="391" t="str">
        <f t="shared" si="37"/>
        <v xml:space="preserve">Mayor </v>
      </c>
      <c r="BT56" s="391" t="str">
        <f t="shared" si="38"/>
        <v>RC11Mayor Improbable</v>
      </c>
      <c r="BU56" s="322" t="str">
        <f t="shared" si="259"/>
        <v>Alto</v>
      </c>
      <c r="BV56" s="322" t="str">
        <f t="shared" si="231"/>
        <v>Alto</v>
      </c>
      <c r="BW56" s="322" t="str">
        <f t="shared" si="232"/>
        <v/>
      </c>
      <c r="BX56" s="322" t="str">
        <f t="shared" si="233"/>
        <v/>
      </c>
      <c r="BY56" s="317" t="str">
        <f t="shared" si="234"/>
        <v>Alto</v>
      </c>
    </row>
    <row r="57" spans="1:77" s="355" customFormat="1" ht="94.5" x14ac:dyDescent="0.25">
      <c r="A57" s="358"/>
      <c r="B57" s="312" t="s">
        <v>548</v>
      </c>
      <c r="C57" s="315" t="s">
        <v>751</v>
      </c>
      <c r="D57" s="316" t="s">
        <v>615</v>
      </c>
      <c r="E57" s="312" t="s">
        <v>753</v>
      </c>
      <c r="F57" s="314" t="s">
        <v>1</v>
      </c>
      <c r="G57" s="314" t="s">
        <v>53</v>
      </c>
      <c r="H57" s="314" t="s">
        <v>53</v>
      </c>
      <c r="I57" s="314" t="s">
        <v>53</v>
      </c>
      <c r="J57" s="312" t="s">
        <v>587</v>
      </c>
      <c r="K57" s="315" t="s">
        <v>632</v>
      </c>
      <c r="L57" s="315"/>
      <c r="M57" s="360"/>
      <c r="N57" s="315"/>
      <c r="O57" s="334"/>
      <c r="P57" s="356"/>
      <c r="Q57" s="316"/>
      <c r="R57" s="315"/>
      <c r="S57" s="315"/>
      <c r="T57" s="315"/>
      <c r="U57" s="315"/>
      <c r="V57" s="315"/>
      <c r="W57" s="317"/>
      <c r="X57" s="318"/>
      <c r="Y57" s="325" t="s">
        <v>721</v>
      </c>
      <c r="Z57" s="468"/>
      <c r="AA57" s="315" t="s">
        <v>0</v>
      </c>
      <c r="AB57" s="312"/>
      <c r="AC57" s="315" t="s">
        <v>20</v>
      </c>
      <c r="AD57" s="430" t="s">
        <v>700</v>
      </c>
      <c r="AE57" s="320" t="s">
        <v>701</v>
      </c>
      <c r="AF57" s="431" t="s">
        <v>702</v>
      </c>
      <c r="AG57" s="315" t="s">
        <v>22</v>
      </c>
      <c r="AH57" s="315"/>
      <c r="AI57" s="315" t="s">
        <v>28</v>
      </c>
      <c r="AJ57" s="315" t="s">
        <v>17</v>
      </c>
      <c r="AK57" s="315" t="s">
        <v>31</v>
      </c>
      <c r="AL57" s="321" t="s">
        <v>571</v>
      </c>
      <c r="AM57" s="315" t="s">
        <v>273</v>
      </c>
      <c r="AN57" s="317" t="str">
        <f>IF(B57="","",IF(BF57&gt;=76,"Fuerte",IF(BF57&gt;=51,"Moderado","Débil")))</f>
        <v>Fuerte</v>
      </c>
      <c r="AO57" s="317" t="str">
        <f>IF(OR(AA57="insuficientes",AA57="No adecuadas",AJ57="Inadecuado",AK57="No documentado",AM57="Incompleta",AM57="No existe"),"Si","No")</f>
        <v>No</v>
      </c>
      <c r="AP57" s="322" t="str">
        <f>IF(AN57="","",IF(B57="","",IF(OR(AN57="Moderado",AN57="Débil"),"Si","No")))</f>
        <v>No</v>
      </c>
      <c r="AQ57" s="319"/>
      <c r="AR57" s="315" t="s">
        <v>13</v>
      </c>
      <c r="AS57" s="322" t="str">
        <f t="shared" si="281"/>
        <v>Fuerte</v>
      </c>
      <c r="AT57" s="315"/>
      <c r="AU57" s="315"/>
      <c r="AV57" s="322" t="str">
        <f t="shared" si="290"/>
        <v/>
      </c>
      <c r="AW57" s="315" t="s">
        <v>13</v>
      </c>
      <c r="AX57" s="315" t="s">
        <v>13</v>
      </c>
      <c r="AY57" s="357" t="str">
        <f t="shared" si="289"/>
        <v>RC11</v>
      </c>
      <c r="AZ57" s="322">
        <f t="shared" si="210"/>
        <v>30</v>
      </c>
      <c r="BA57" s="322">
        <f t="shared" si="211"/>
        <v>15</v>
      </c>
      <c r="BB57" s="322">
        <f t="shared" si="212"/>
        <v>5</v>
      </c>
      <c r="BC57" s="322">
        <f t="shared" si="213"/>
        <v>20</v>
      </c>
      <c r="BD57" s="322">
        <f t="shared" si="214"/>
        <v>10</v>
      </c>
      <c r="BE57" s="322">
        <f t="shared" si="215"/>
        <v>15</v>
      </c>
      <c r="BF57" s="322">
        <f t="shared" si="216"/>
        <v>95</v>
      </c>
      <c r="BG57" s="317"/>
      <c r="BH57" s="317"/>
      <c r="BI57" s="317"/>
      <c r="BJ57" s="322" t="e">
        <f>CONCATENATE(AV57,#REF!,AX57)</f>
        <v>#REF!</v>
      </c>
      <c r="BK57" s="389" t="e">
        <f t="shared" si="32"/>
        <v>#REF!</v>
      </c>
      <c r="BL57" s="389" t="e">
        <f t="shared" si="33"/>
        <v>#REF!</v>
      </c>
      <c r="BM57" s="390" t="str">
        <f>(IF(ISERROR(VLOOKUP(CONCATENATE(AV57,#REF!,AX57),residual,2,0)),"",VLOOKUP(CONCATENATE(AV57,#REF!,AX57),residual,2,0)))</f>
        <v/>
      </c>
      <c r="BN57" s="390" t="str">
        <f>IF(ISERROR(VLOOKUP(CONCATENATE(AV57,#REF!,AX57),residual,3,0)),"",VLOOKUP(CONCATENATE(AV57,#REF!,AX57),residual,3,0))</f>
        <v/>
      </c>
      <c r="BO57" s="389" t="e">
        <f t="shared" si="34"/>
        <v>#REF!</v>
      </c>
      <c r="BP57" s="389" t="e">
        <f t="shared" si="35"/>
        <v>#REF!</v>
      </c>
      <c r="BQ57" s="322"/>
      <c r="BR57" s="391" t="str">
        <f t="shared" si="36"/>
        <v/>
      </c>
      <c r="BS57" s="391" t="str">
        <f t="shared" si="37"/>
        <v/>
      </c>
      <c r="BT57" s="391" t="str">
        <f t="shared" si="38"/>
        <v/>
      </c>
      <c r="BU57" s="322"/>
      <c r="BV57" s="322" t="str">
        <f t="shared" si="231"/>
        <v/>
      </c>
      <c r="BW57" s="322" t="str">
        <f t="shared" si="232"/>
        <v/>
      </c>
      <c r="BX57" s="322" t="str">
        <f t="shared" si="233"/>
        <v/>
      </c>
      <c r="BY57" s="317" t="str">
        <f t="shared" si="234"/>
        <v/>
      </c>
    </row>
    <row r="58" spans="1:77" s="355" customFormat="1" ht="94.5" x14ac:dyDescent="0.25">
      <c r="A58" s="358"/>
      <c r="B58" s="312" t="s">
        <v>548</v>
      </c>
      <c r="C58" s="315" t="s">
        <v>751</v>
      </c>
      <c r="D58" s="316" t="s">
        <v>615</v>
      </c>
      <c r="E58" s="312" t="s">
        <v>753</v>
      </c>
      <c r="F58" s="314" t="s">
        <v>1</v>
      </c>
      <c r="G58" s="314" t="s">
        <v>53</v>
      </c>
      <c r="H58" s="314" t="s">
        <v>53</v>
      </c>
      <c r="I58" s="314" t="s">
        <v>53</v>
      </c>
      <c r="J58" s="312" t="s">
        <v>637</v>
      </c>
      <c r="K58" s="315" t="s">
        <v>635</v>
      </c>
      <c r="L58" s="452"/>
      <c r="M58" s="360"/>
      <c r="N58" s="315"/>
      <c r="O58" s="334"/>
      <c r="P58" s="356"/>
      <c r="Q58" s="314"/>
      <c r="R58" s="314"/>
      <c r="S58" s="314"/>
      <c r="T58" s="314"/>
      <c r="U58" s="314"/>
      <c r="V58" s="314"/>
      <c r="W58" s="344"/>
      <c r="X58" s="349"/>
      <c r="Y58" s="330" t="s">
        <v>764</v>
      </c>
      <c r="Z58" s="468"/>
      <c r="AA58" s="315" t="s">
        <v>0</v>
      </c>
      <c r="AB58" s="312"/>
      <c r="AC58" s="315" t="s">
        <v>21</v>
      </c>
      <c r="AD58" s="430" t="s">
        <v>679</v>
      </c>
      <c r="AE58" s="320" t="s">
        <v>680</v>
      </c>
      <c r="AF58" s="431" t="s">
        <v>681</v>
      </c>
      <c r="AG58" s="315" t="s">
        <v>22</v>
      </c>
      <c r="AH58" s="315"/>
      <c r="AI58" s="315" t="s">
        <v>45</v>
      </c>
      <c r="AJ58" s="315" t="s">
        <v>17</v>
      </c>
      <c r="AK58" s="315" t="s">
        <v>33</v>
      </c>
      <c r="AL58" s="321"/>
      <c r="AM58" s="315" t="s">
        <v>273</v>
      </c>
      <c r="AN58" s="332" t="s">
        <v>13</v>
      </c>
      <c r="AO58" s="332" t="s">
        <v>1</v>
      </c>
      <c r="AP58" s="338" t="s">
        <v>1</v>
      </c>
      <c r="AQ58" s="327"/>
      <c r="AR58" s="315" t="s">
        <v>13</v>
      </c>
      <c r="AS58" s="338" t="str">
        <f t="shared" si="281"/>
        <v>Fuerte</v>
      </c>
      <c r="AT58" s="343"/>
      <c r="AU58" s="343"/>
      <c r="AW58" s="315" t="s">
        <v>13</v>
      </c>
      <c r="AX58" s="327" t="s">
        <v>12</v>
      </c>
      <c r="AY58" s="357" t="str">
        <f t="shared" si="289"/>
        <v>RC11</v>
      </c>
      <c r="AZ58" s="322">
        <f t="shared" si="210"/>
        <v>30</v>
      </c>
      <c r="BA58" s="322">
        <f t="shared" si="211"/>
        <v>10</v>
      </c>
      <c r="BB58" s="322">
        <f t="shared" si="212"/>
        <v>5</v>
      </c>
      <c r="BC58" s="322">
        <f t="shared" si="213"/>
        <v>20</v>
      </c>
      <c r="BD58" s="322">
        <f t="shared" si="214"/>
        <v>0</v>
      </c>
      <c r="BE58" s="322">
        <f t="shared" si="215"/>
        <v>15</v>
      </c>
      <c r="BF58" s="322">
        <f t="shared" si="216"/>
        <v>80</v>
      </c>
      <c r="BG58" s="344"/>
      <c r="BH58" s="344"/>
      <c r="BI58" s="317"/>
      <c r="BJ58" s="322" t="str">
        <f>CONCATENATE(AW57,AW58,AX58)</f>
        <v>FuerteFuerteModerado</v>
      </c>
      <c r="BK58" s="389">
        <f t="shared" si="32"/>
        <v>-1</v>
      </c>
      <c r="BL58" s="389">
        <f t="shared" si="33"/>
        <v>-2</v>
      </c>
      <c r="BM58" s="390"/>
      <c r="BN58" s="390"/>
      <c r="BO58" s="389">
        <f t="shared" ref="BO58:BO60" si="291">IF(B58="","",IF(+BH58+BL58&lt;0,0,+BH58+BL58))</f>
        <v>0</v>
      </c>
      <c r="BP58" s="389">
        <f t="shared" ref="BP58:BP60" si="292">IF(B58="","",IF(+BG58+BK58&lt;0,0,+BG58+BK58))</f>
        <v>0</v>
      </c>
      <c r="BQ58" s="322"/>
      <c r="BR58" s="391"/>
      <c r="BS58" s="391"/>
      <c r="BT58" s="391" t="str">
        <f t="shared" si="38"/>
        <v/>
      </c>
      <c r="BU58" s="322"/>
      <c r="BV58" s="322" t="str">
        <f t="shared" si="231"/>
        <v/>
      </c>
      <c r="BW58" s="322" t="str">
        <f t="shared" si="232"/>
        <v/>
      </c>
      <c r="BX58" s="322" t="str">
        <f t="shared" si="233"/>
        <v/>
      </c>
      <c r="BY58" s="317" t="str">
        <f t="shared" si="234"/>
        <v/>
      </c>
    </row>
    <row r="59" spans="1:77" s="355" customFormat="1" ht="110.25" x14ac:dyDescent="0.25">
      <c r="A59" s="358"/>
      <c r="B59" s="312" t="s">
        <v>548</v>
      </c>
      <c r="C59" s="315" t="s">
        <v>751</v>
      </c>
      <c r="D59" s="316" t="s">
        <v>615</v>
      </c>
      <c r="E59" s="312" t="s">
        <v>753</v>
      </c>
      <c r="F59" s="314" t="s">
        <v>1</v>
      </c>
      <c r="G59" s="314" t="s">
        <v>53</v>
      </c>
      <c r="H59" s="314" t="s">
        <v>53</v>
      </c>
      <c r="I59" s="314" t="s">
        <v>53</v>
      </c>
      <c r="J59" s="312" t="s">
        <v>568</v>
      </c>
      <c r="K59" s="315" t="s">
        <v>491</v>
      </c>
      <c r="L59" s="452"/>
      <c r="M59" s="360"/>
      <c r="N59" s="315"/>
      <c r="O59" s="334"/>
      <c r="P59" s="356"/>
      <c r="Q59" s="314"/>
      <c r="R59" s="314"/>
      <c r="S59" s="314"/>
      <c r="T59" s="314"/>
      <c r="U59" s="314"/>
      <c r="V59" s="314"/>
      <c r="W59" s="344"/>
      <c r="X59" s="349"/>
      <c r="Y59" s="325" t="s">
        <v>703</v>
      </c>
      <c r="Z59" s="467"/>
      <c r="AA59" s="327" t="s">
        <v>0</v>
      </c>
      <c r="AB59" s="324"/>
      <c r="AC59" s="327" t="s">
        <v>20</v>
      </c>
      <c r="AD59" s="430" t="s">
        <v>643</v>
      </c>
      <c r="AE59" s="320" t="s">
        <v>644</v>
      </c>
      <c r="AF59" s="431" t="s">
        <v>645</v>
      </c>
      <c r="AG59" s="327" t="s">
        <v>22</v>
      </c>
      <c r="AH59" s="327"/>
      <c r="AI59" s="327" t="s">
        <v>334</v>
      </c>
      <c r="AJ59" s="327" t="s">
        <v>17</v>
      </c>
      <c r="AK59" s="327" t="s">
        <v>31</v>
      </c>
      <c r="AL59" s="448" t="s">
        <v>727</v>
      </c>
      <c r="AM59" s="327" t="s">
        <v>273</v>
      </c>
      <c r="AN59" s="332" t="s">
        <v>13</v>
      </c>
      <c r="AO59" s="332" t="s">
        <v>1</v>
      </c>
      <c r="AP59" s="338" t="s">
        <v>1</v>
      </c>
      <c r="AQ59" s="315"/>
      <c r="AR59" s="327" t="s">
        <v>13</v>
      </c>
      <c r="AS59" s="322" t="str">
        <f t="shared" si="281"/>
        <v>Fuerte</v>
      </c>
      <c r="AT59" s="314"/>
      <c r="AU59" s="314"/>
      <c r="AV59" s="322" t="str">
        <f t="shared" si="290"/>
        <v/>
      </c>
      <c r="AW59" s="327" t="s">
        <v>13</v>
      </c>
      <c r="AX59" s="327" t="s">
        <v>12</v>
      </c>
      <c r="AY59" s="357" t="str">
        <f t="shared" si="289"/>
        <v>RC11</v>
      </c>
      <c r="AZ59" s="322">
        <f t="shared" si="210"/>
        <v>30</v>
      </c>
      <c r="BA59" s="322">
        <f t="shared" si="211"/>
        <v>15</v>
      </c>
      <c r="BB59" s="322">
        <f t="shared" si="212"/>
        <v>5</v>
      </c>
      <c r="BC59" s="322">
        <f t="shared" si="213"/>
        <v>20</v>
      </c>
      <c r="BD59" s="322">
        <f t="shared" si="214"/>
        <v>10</v>
      </c>
      <c r="BE59" s="322">
        <f t="shared" si="215"/>
        <v>15</v>
      </c>
      <c r="BF59" s="322">
        <f t="shared" si="216"/>
        <v>95</v>
      </c>
      <c r="BG59" s="344"/>
      <c r="BH59" s="344"/>
      <c r="BI59" s="317"/>
      <c r="BJ59" s="322" t="str">
        <f t="shared" si="72"/>
        <v>FuerteModerado</v>
      </c>
      <c r="BK59" s="389" t="e">
        <f t="shared" si="32"/>
        <v>#N/A</v>
      </c>
      <c r="BL59" s="389" t="e">
        <f t="shared" si="33"/>
        <v>#N/A</v>
      </c>
      <c r="BM59" s="390"/>
      <c r="BN59" s="390"/>
      <c r="BO59" s="389" t="e">
        <f t="shared" si="291"/>
        <v>#N/A</v>
      </c>
      <c r="BP59" s="389" t="e">
        <f t="shared" si="292"/>
        <v>#N/A</v>
      </c>
      <c r="BQ59" s="322"/>
      <c r="BR59" s="391" t="str">
        <f t="shared" si="36"/>
        <v/>
      </c>
      <c r="BS59" s="391" t="str">
        <f t="shared" si="37"/>
        <v/>
      </c>
      <c r="BT59" s="391" t="str">
        <f t="shared" si="38"/>
        <v/>
      </c>
      <c r="BU59" s="322"/>
      <c r="BV59" s="322" t="str">
        <f t="shared" si="231"/>
        <v/>
      </c>
      <c r="BW59" s="322" t="str">
        <f t="shared" si="232"/>
        <v/>
      </c>
      <c r="BX59" s="322" t="str">
        <f t="shared" si="233"/>
        <v/>
      </c>
      <c r="BY59" s="317" t="str">
        <f t="shared" si="234"/>
        <v/>
      </c>
    </row>
    <row r="60" spans="1:77" s="355" customFormat="1" ht="141.75" x14ac:dyDescent="0.25">
      <c r="A60" s="358"/>
      <c r="B60" s="312" t="s">
        <v>548</v>
      </c>
      <c r="C60" s="315" t="s">
        <v>751</v>
      </c>
      <c r="D60" s="316" t="s">
        <v>615</v>
      </c>
      <c r="E60" s="312" t="s">
        <v>753</v>
      </c>
      <c r="F60" s="314" t="s">
        <v>1</v>
      </c>
      <c r="G60" s="314" t="s">
        <v>53</v>
      </c>
      <c r="H60" s="314" t="s">
        <v>53</v>
      </c>
      <c r="I60" s="314" t="s">
        <v>53</v>
      </c>
      <c r="J60" s="337" t="s">
        <v>585</v>
      </c>
      <c r="K60" s="315" t="s">
        <v>491</v>
      </c>
      <c r="L60" s="314"/>
      <c r="M60" s="360"/>
      <c r="N60" s="315"/>
      <c r="O60" s="334"/>
      <c r="P60" s="356"/>
      <c r="Q60" s="314"/>
      <c r="R60" s="314"/>
      <c r="S60" s="314"/>
      <c r="T60" s="314"/>
      <c r="U60" s="314"/>
      <c r="V60" s="314"/>
      <c r="W60" s="344"/>
      <c r="X60" s="349"/>
      <c r="Y60" s="325" t="s">
        <v>705</v>
      </c>
      <c r="Z60" s="468"/>
      <c r="AA60" s="315" t="s">
        <v>0</v>
      </c>
      <c r="AB60" s="312"/>
      <c r="AC60" s="315" t="s">
        <v>20</v>
      </c>
      <c r="AD60" s="430" t="s">
        <v>640</v>
      </c>
      <c r="AE60" s="320" t="s">
        <v>641</v>
      </c>
      <c r="AF60" s="431" t="s">
        <v>642</v>
      </c>
      <c r="AG60" s="315" t="s">
        <v>22</v>
      </c>
      <c r="AH60" s="315"/>
      <c r="AI60" s="315" t="s">
        <v>47</v>
      </c>
      <c r="AJ60" s="315" t="s">
        <v>17</v>
      </c>
      <c r="AK60" s="315" t="s">
        <v>31</v>
      </c>
      <c r="AL60" s="321" t="s">
        <v>501</v>
      </c>
      <c r="AM60" s="327" t="s">
        <v>273</v>
      </c>
      <c r="AN60" s="332" t="s">
        <v>13</v>
      </c>
      <c r="AO60" s="332" t="s">
        <v>1</v>
      </c>
      <c r="AP60" s="338" t="s">
        <v>1</v>
      </c>
      <c r="AQ60" s="394"/>
      <c r="AR60" s="315" t="s">
        <v>12</v>
      </c>
      <c r="AS60" s="322" t="str">
        <f t="shared" si="281"/>
        <v>Moderado</v>
      </c>
      <c r="AT60" s="314"/>
      <c r="AU60" s="314"/>
      <c r="AV60" s="322" t="str">
        <f t="shared" si="290"/>
        <v/>
      </c>
      <c r="AW60" s="315" t="s">
        <v>13</v>
      </c>
      <c r="AX60" s="315" t="s">
        <v>12</v>
      </c>
      <c r="AY60" s="357" t="str">
        <f t="shared" si="289"/>
        <v>RC11</v>
      </c>
      <c r="AZ60" s="322">
        <f t="shared" si="210"/>
        <v>30</v>
      </c>
      <c r="BA60" s="322">
        <f t="shared" si="211"/>
        <v>15</v>
      </c>
      <c r="BB60" s="322">
        <f t="shared" si="212"/>
        <v>5</v>
      </c>
      <c r="BC60" s="322">
        <f t="shared" si="213"/>
        <v>20</v>
      </c>
      <c r="BD60" s="322">
        <f t="shared" si="214"/>
        <v>10</v>
      </c>
      <c r="BE60" s="322">
        <f t="shared" si="215"/>
        <v>15</v>
      </c>
      <c r="BF60" s="322">
        <f t="shared" si="216"/>
        <v>95</v>
      </c>
      <c r="BG60" s="344"/>
      <c r="BH60" s="344"/>
      <c r="BI60" s="317"/>
      <c r="BJ60" s="322" t="str">
        <f t="shared" si="72"/>
        <v>FuerteModerado</v>
      </c>
      <c r="BK60" s="389" t="e">
        <f t="shared" si="32"/>
        <v>#N/A</v>
      </c>
      <c r="BL60" s="389" t="e">
        <f t="shared" si="33"/>
        <v>#N/A</v>
      </c>
      <c r="BM60" s="390"/>
      <c r="BN60" s="390"/>
      <c r="BO60" s="389" t="e">
        <f t="shared" si="291"/>
        <v>#N/A</v>
      </c>
      <c r="BP60" s="389" t="e">
        <f t="shared" si="292"/>
        <v>#N/A</v>
      </c>
      <c r="BQ60" s="322"/>
      <c r="BR60" s="391" t="str">
        <f t="shared" si="36"/>
        <v/>
      </c>
      <c r="BS60" s="391" t="str">
        <f t="shared" si="37"/>
        <v/>
      </c>
      <c r="BT60" s="391" t="str">
        <f t="shared" si="38"/>
        <v/>
      </c>
      <c r="BU60" s="322"/>
      <c r="BV60" s="322" t="str">
        <f t="shared" si="231"/>
        <v/>
      </c>
      <c r="BW60" s="322" t="str">
        <f t="shared" si="232"/>
        <v/>
      </c>
      <c r="BX60" s="322" t="str">
        <f t="shared" si="233"/>
        <v/>
      </c>
      <c r="BY60" s="317" t="str">
        <f t="shared" si="234"/>
        <v/>
      </c>
    </row>
    <row r="61" spans="1:77" s="336" customFormat="1" x14ac:dyDescent="0.25">
      <c r="A61" s="345"/>
      <c r="D61" s="346"/>
      <c r="L61" s="314"/>
      <c r="M61" s="314"/>
      <c r="O61" s="314"/>
      <c r="P61" s="314"/>
      <c r="Q61" s="314"/>
      <c r="W61" s="343"/>
      <c r="AB61" s="345"/>
      <c r="AN61" s="343"/>
      <c r="AO61" s="343"/>
      <c r="AP61" s="343"/>
      <c r="AQ61" s="343"/>
      <c r="AS61" s="343"/>
      <c r="AT61" s="343"/>
      <c r="AU61" s="343"/>
      <c r="AV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row>
    <row r="62" spans="1:77" s="336" customFormat="1" x14ac:dyDescent="0.25">
      <c r="A62" s="345"/>
      <c r="D62" s="346"/>
      <c r="L62" s="314"/>
      <c r="M62" s="314"/>
      <c r="O62" s="314"/>
      <c r="P62" s="314"/>
      <c r="Q62" s="314"/>
      <c r="W62" s="343"/>
      <c r="AB62" s="345"/>
      <c r="AN62" s="343"/>
      <c r="AO62" s="343"/>
      <c r="AP62" s="343"/>
      <c r="AQ62" s="343"/>
      <c r="AS62" s="343"/>
      <c r="AT62" s="343"/>
      <c r="AU62" s="343"/>
      <c r="AV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row>
    <row r="63" spans="1:77" s="336" customFormat="1" x14ac:dyDescent="0.25">
      <c r="A63" s="345"/>
      <c r="D63" s="346"/>
      <c r="L63" s="314"/>
      <c r="M63" s="314"/>
      <c r="O63" s="314"/>
      <c r="P63" s="314"/>
      <c r="Q63" s="314"/>
      <c r="W63" s="343"/>
      <c r="AB63" s="345"/>
      <c r="AN63" s="343"/>
      <c r="AO63" s="343"/>
      <c r="AP63" s="343"/>
      <c r="AQ63" s="343"/>
      <c r="AS63" s="343"/>
      <c r="AT63" s="343"/>
      <c r="AU63" s="343"/>
      <c r="AV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row>
    <row r="64" spans="1:77" s="336" customFormat="1" x14ac:dyDescent="0.25">
      <c r="A64" s="345"/>
      <c r="D64" s="346"/>
      <c r="L64" s="314"/>
      <c r="M64" s="314"/>
      <c r="O64" s="314"/>
      <c r="P64" s="314"/>
      <c r="Q64" s="314"/>
      <c r="W64" s="343"/>
      <c r="AB64" s="345"/>
      <c r="AN64" s="343"/>
      <c r="AO64" s="343"/>
      <c r="AP64" s="343"/>
      <c r="AQ64" s="343"/>
      <c r="AS64" s="343"/>
      <c r="AT64" s="343"/>
      <c r="AU64" s="343"/>
      <c r="AV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row>
    <row r="65" spans="1:77" s="336" customFormat="1" x14ac:dyDescent="0.25">
      <c r="A65" s="345"/>
      <c r="D65" s="346"/>
      <c r="L65" s="314"/>
      <c r="M65" s="314"/>
      <c r="O65" s="314"/>
      <c r="P65" s="314"/>
      <c r="Q65" s="314"/>
      <c r="W65" s="343"/>
      <c r="AB65" s="345"/>
      <c r="AN65" s="343"/>
      <c r="AO65" s="343"/>
      <c r="AP65" s="343"/>
      <c r="AQ65" s="343"/>
      <c r="AS65" s="343"/>
      <c r="AT65" s="343"/>
      <c r="AU65" s="343"/>
      <c r="AV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row>
    <row r="66" spans="1:77" s="336" customFormat="1" x14ac:dyDescent="0.25">
      <c r="A66" s="345"/>
      <c r="D66" s="346"/>
      <c r="L66" s="314"/>
      <c r="M66" s="314"/>
      <c r="O66" s="314"/>
      <c r="P66" s="314"/>
      <c r="Q66" s="314"/>
      <c r="W66" s="343"/>
      <c r="AB66" s="345"/>
      <c r="AN66" s="343"/>
      <c r="AO66" s="343"/>
      <c r="AP66" s="343"/>
      <c r="AQ66" s="343"/>
      <c r="AS66" s="343"/>
      <c r="AT66" s="343"/>
      <c r="AU66" s="343"/>
      <c r="AV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row>
    <row r="67" spans="1:77" s="336" customFormat="1" x14ac:dyDescent="0.25">
      <c r="A67" s="345"/>
      <c r="D67" s="346"/>
      <c r="L67" s="314"/>
      <c r="M67" s="314"/>
      <c r="O67" s="314"/>
      <c r="P67" s="314"/>
      <c r="Q67" s="314"/>
      <c r="W67" s="343"/>
      <c r="AB67" s="345"/>
      <c r="AN67" s="343"/>
      <c r="AO67" s="343"/>
      <c r="AP67" s="343"/>
      <c r="AQ67" s="343"/>
      <c r="AS67" s="343"/>
      <c r="AT67" s="343"/>
      <c r="AU67" s="343"/>
      <c r="AV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row>
    <row r="68" spans="1:77" s="336" customFormat="1" x14ac:dyDescent="0.25">
      <c r="A68" s="345"/>
      <c r="D68" s="346"/>
      <c r="L68" s="314"/>
      <c r="M68" s="314"/>
      <c r="O68" s="314"/>
      <c r="P68" s="314"/>
      <c r="Q68" s="314"/>
      <c r="W68" s="343"/>
      <c r="AB68" s="345"/>
      <c r="AN68" s="343"/>
      <c r="AO68" s="343"/>
      <c r="AP68" s="343"/>
      <c r="AQ68" s="343"/>
      <c r="AS68" s="343"/>
      <c r="AT68" s="343"/>
      <c r="AU68" s="343"/>
      <c r="AV68" s="343"/>
      <c r="AY68" s="343"/>
      <c r="AZ68" s="343"/>
      <c r="BA68" s="343"/>
      <c r="BB68" s="343"/>
      <c r="BC68" s="343"/>
      <c r="BD68" s="343"/>
      <c r="BE68" s="343"/>
      <c r="BF68" s="343"/>
      <c r="BG68" s="343"/>
      <c r="BH68" s="343"/>
      <c r="BI68" s="343"/>
      <c r="BJ68" s="343"/>
      <c r="BK68" s="343"/>
      <c r="BL68" s="343"/>
      <c r="BM68" s="343"/>
      <c r="BN68" s="343"/>
      <c r="BO68" s="343"/>
      <c r="BP68" s="343"/>
      <c r="BQ68" s="343"/>
      <c r="BR68" s="343"/>
      <c r="BS68" s="343"/>
      <c r="BT68" s="343"/>
      <c r="BU68" s="343"/>
      <c r="BV68" s="343"/>
      <c r="BW68" s="343"/>
      <c r="BX68" s="343"/>
      <c r="BY68" s="343"/>
    </row>
    <row r="69" spans="1:77" s="336" customFormat="1" x14ac:dyDescent="0.25">
      <c r="A69" s="345"/>
      <c r="D69" s="346"/>
      <c r="L69" s="314"/>
      <c r="M69" s="314"/>
      <c r="O69" s="314"/>
      <c r="P69" s="314"/>
      <c r="Q69" s="314"/>
      <c r="W69" s="343"/>
      <c r="AB69" s="345"/>
      <c r="AN69" s="343"/>
      <c r="AO69" s="343"/>
      <c r="AP69" s="343"/>
      <c r="AQ69" s="343"/>
      <c r="AS69" s="343"/>
      <c r="AT69" s="343"/>
      <c r="AU69" s="343"/>
      <c r="AV69" s="343"/>
      <c r="AY69" s="343"/>
      <c r="AZ69" s="343"/>
      <c r="BA69" s="343"/>
      <c r="BB69" s="343"/>
      <c r="BC69" s="343"/>
      <c r="BD69" s="343"/>
      <c r="BE69" s="343"/>
      <c r="BF69" s="343"/>
      <c r="BG69" s="343"/>
      <c r="BH69" s="343"/>
      <c r="BI69" s="343"/>
      <c r="BJ69" s="343"/>
      <c r="BK69" s="343"/>
      <c r="BL69" s="343"/>
      <c r="BM69" s="343"/>
      <c r="BN69" s="343"/>
      <c r="BO69" s="343"/>
      <c r="BP69" s="343"/>
      <c r="BQ69" s="343"/>
      <c r="BR69" s="343"/>
      <c r="BS69" s="343"/>
      <c r="BT69" s="343"/>
      <c r="BU69" s="343"/>
      <c r="BV69" s="343"/>
      <c r="BW69" s="343"/>
      <c r="BX69" s="343"/>
      <c r="BY69" s="343"/>
    </row>
    <row r="70" spans="1:77" s="336" customFormat="1" x14ac:dyDescent="0.25">
      <c r="A70" s="345"/>
      <c r="D70" s="346"/>
      <c r="L70" s="314"/>
      <c r="M70" s="314"/>
      <c r="O70" s="314"/>
      <c r="P70" s="314"/>
      <c r="Q70" s="314"/>
      <c r="W70" s="343"/>
      <c r="AB70" s="345"/>
      <c r="AN70" s="343"/>
      <c r="AO70" s="343"/>
      <c r="AP70" s="343"/>
      <c r="AQ70" s="343"/>
      <c r="AS70" s="343"/>
      <c r="AT70" s="343"/>
      <c r="AU70" s="343"/>
      <c r="AV70" s="343"/>
      <c r="AY70" s="343"/>
      <c r="AZ70" s="343"/>
      <c r="BA70" s="343"/>
      <c r="BB70" s="343"/>
      <c r="BC70" s="343"/>
      <c r="BD70" s="343"/>
      <c r="BE70" s="343"/>
      <c r="BF70" s="343"/>
      <c r="BG70" s="343"/>
      <c r="BH70" s="343"/>
      <c r="BI70" s="343"/>
      <c r="BJ70" s="343"/>
      <c r="BK70" s="343"/>
      <c r="BL70" s="343"/>
      <c r="BM70" s="343"/>
      <c r="BN70" s="343"/>
      <c r="BO70" s="343"/>
      <c r="BP70" s="343"/>
      <c r="BQ70" s="343"/>
      <c r="BR70" s="343"/>
      <c r="BS70" s="343"/>
      <c r="BT70" s="343"/>
      <c r="BU70" s="343"/>
      <c r="BV70" s="343"/>
      <c r="BW70" s="343"/>
      <c r="BX70" s="343"/>
      <c r="BY70" s="343"/>
    </row>
    <row r="71" spans="1:77" s="336" customFormat="1" x14ac:dyDescent="0.25">
      <c r="A71" s="345"/>
      <c r="D71" s="346"/>
      <c r="L71" s="314"/>
      <c r="M71" s="314"/>
      <c r="O71" s="314"/>
      <c r="P71" s="314"/>
      <c r="Q71" s="314"/>
      <c r="W71" s="343"/>
      <c r="AB71" s="345"/>
      <c r="AN71" s="343"/>
      <c r="AO71" s="343"/>
      <c r="AP71" s="343"/>
      <c r="AQ71" s="343"/>
      <c r="AS71" s="343"/>
      <c r="AT71" s="343"/>
      <c r="AU71" s="343"/>
      <c r="AV71" s="343"/>
      <c r="AY71" s="343"/>
      <c r="AZ71" s="343"/>
      <c r="BA71" s="343"/>
      <c r="BB71" s="343"/>
      <c r="BC71" s="343"/>
      <c r="BD71" s="343"/>
      <c r="BE71" s="343"/>
      <c r="BF71" s="343"/>
      <c r="BG71" s="343"/>
      <c r="BH71" s="343"/>
      <c r="BI71" s="343"/>
      <c r="BJ71" s="343"/>
      <c r="BK71" s="343"/>
      <c r="BL71" s="343"/>
      <c r="BM71" s="343"/>
      <c r="BN71" s="343"/>
      <c r="BO71" s="343"/>
      <c r="BP71" s="343"/>
      <c r="BQ71" s="343"/>
      <c r="BR71" s="343"/>
      <c r="BS71" s="343"/>
      <c r="BT71" s="343"/>
      <c r="BU71" s="343"/>
      <c r="BV71" s="343"/>
      <c r="BW71" s="343"/>
      <c r="BX71" s="343"/>
      <c r="BY71" s="343"/>
    </row>
    <row r="72" spans="1:77" s="336" customFormat="1" x14ac:dyDescent="0.25">
      <c r="A72" s="345"/>
      <c r="D72" s="346"/>
      <c r="L72" s="314"/>
      <c r="M72" s="314"/>
      <c r="O72" s="314"/>
      <c r="P72" s="314"/>
      <c r="Q72" s="314"/>
      <c r="W72" s="343"/>
      <c r="AB72" s="345"/>
      <c r="AN72" s="343"/>
      <c r="AO72" s="343"/>
      <c r="AP72" s="343"/>
      <c r="AQ72" s="343"/>
      <c r="AS72" s="343"/>
      <c r="AT72" s="343"/>
      <c r="AU72" s="343"/>
      <c r="AV72" s="343"/>
      <c r="AY72" s="343"/>
      <c r="AZ72" s="343"/>
      <c r="BA72" s="343"/>
      <c r="BB72" s="343"/>
      <c r="BC72" s="343"/>
      <c r="BD72" s="343"/>
      <c r="BE72" s="343"/>
      <c r="BF72" s="343"/>
      <c r="BG72" s="343"/>
      <c r="BH72" s="343"/>
      <c r="BI72" s="343"/>
      <c r="BJ72" s="343"/>
      <c r="BK72" s="343"/>
      <c r="BL72" s="343"/>
      <c r="BM72" s="343"/>
      <c r="BN72" s="343"/>
      <c r="BO72" s="343"/>
      <c r="BP72" s="343"/>
      <c r="BQ72" s="343"/>
      <c r="BR72" s="343"/>
      <c r="BS72" s="343"/>
      <c r="BT72" s="343"/>
      <c r="BU72" s="343"/>
      <c r="BV72" s="343"/>
      <c r="BW72" s="343"/>
      <c r="BX72" s="343"/>
      <c r="BY72" s="343"/>
    </row>
    <row r="73" spans="1:77" s="336" customFormat="1" x14ac:dyDescent="0.25">
      <c r="A73" s="345"/>
      <c r="D73" s="346"/>
      <c r="L73" s="314"/>
      <c r="M73" s="314"/>
      <c r="O73" s="314"/>
      <c r="P73" s="314"/>
      <c r="Q73" s="314"/>
      <c r="W73" s="343"/>
      <c r="AB73" s="345"/>
      <c r="AN73" s="343"/>
      <c r="AO73" s="343"/>
      <c r="AP73" s="343"/>
      <c r="AQ73" s="343"/>
      <c r="AS73" s="343"/>
      <c r="AT73" s="343"/>
      <c r="AU73" s="343"/>
      <c r="AV73" s="343"/>
      <c r="AY73" s="343"/>
      <c r="AZ73" s="343"/>
      <c r="BA73" s="343"/>
      <c r="BB73" s="343"/>
      <c r="BC73" s="343"/>
      <c r="BD73" s="343"/>
      <c r="BE73" s="343"/>
      <c r="BF73" s="343"/>
      <c r="BG73" s="343"/>
      <c r="BH73" s="343"/>
      <c r="BI73" s="343"/>
      <c r="BJ73" s="343"/>
      <c r="BK73" s="343"/>
      <c r="BL73" s="343"/>
      <c r="BM73" s="343"/>
      <c r="BN73" s="343"/>
      <c r="BO73" s="343"/>
      <c r="BP73" s="343"/>
      <c r="BQ73" s="343"/>
      <c r="BR73" s="343"/>
      <c r="BS73" s="343"/>
      <c r="BT73" s="343"/>
      <c r="BU73" s="343"/>
      <c r="BV73" s="343"/>
      <c r="BW73" s="343"/>
      <c r="BX73" s="343"/>
      <c r="BY73" s="343"/>
    </row>
    <row r="74" spans="1:77" s="336" customFormat="1" x14ac:dyDescent="0.25">
      <c r="A74" s="345"/>
      <c r="D74" s="346"/>
      <c r="L74" s="314"/>
      <c r="M74" s="314"/>
      <c r="O74" s="314"/>
      <c r="P74" s="314"/>
      <c r="Q74" s="314"/>
      <c r="W74" s="343"/>
      <c r="AB74" s="345"/>
      <c r="AN74" s="343"/>
      <c r="AO74" s="343"/>
      <c r="AP74" s="343"/>
      <c r="AQ74" s="343"/>
      <c r="AS74" s="343"/>
      <c r="AT74" s="343"/>
      <c r="AU74" s="343"/>
      <c r="AV74" s="343"/>
      <c r="AY74" s="343"/>
      <c r="AZ74" s="343"/>
      <c r="BA74" s="343"/>
      <c r="BB74" s="343"/>
      <c r="BC74" s="343"/>
      <c r="BD74" s="343"/>
      <c r="BE74" s="343"/>
      <c r="BF74" s="343"/>
      <c r="BG74" s="343"/>
      <c r="BH74" s="343"/>
      <c r="BI74" s="343"/>
      <c r="BJ74" s="343"/>
      <c r="BK74" s="343"/>
      <c r="BL74" s="343"/>
      <c r="BM74" s="343"/>
      <c r="BN74" s="343"/>
      <c r="BO74" s="343"/>
      <c r="BP74" s="343"/>
      <c r="BQ74" s="343"/>
      <c r="BR74" s="343"/>
      <c r="BS74" s="343"/>
      <c r="BT74" s="343"/>
      <c r="BU74" s="343"/>
      <c r="BV74" s="343"/>
      <c r="BW74" s="343"/>
      <c r="BX74" s="343"/>
      <c r="BY74" s="343"/>
    </row>
    <row r="75" spans="1:77" s="350" customFormat="1" ht="15" x14ac:dyDescent="0.25">
      <c r="A75" s="353"/>
      <c r="D75" s="354"/>
      <c r="L75" s="351"/>
      <c r="M75" s="351"/>
      <c r="O75" s="351"/>
      <c r="P75" s="351"/>
      <c r="Q75" s="351"/>
      <c r="W75" s="352"/>
      <c r="AB75" s="353"/>
      <c r="AN75" s="352"/>
      <c r="AO75" s="352"/>
      <c r="AP75" s="352"/>
      <c r="AQ75" s="352"/>
      <c r="AS75" s="352"/>
      <c r="AT75" s="352"/>
      <c r="AU75" s="352"/>
      <c r="AV75" s="352"/>
      <c r="AY75" s="352"/>
      <c r="AZ75" s="352"/>
      <c r="BA75" s="352"/>
      <c r="BB75" s="352"/>
      <c r="BC75" s="352"/>
      <c r="BD75" s="352"/>
      <c r="BE75" s="352"/>
      <c r="BF75" s="352"/>
      <c r="BG75" s="352"/>
      <c r="BH75" s="352"/>
      <c r="BI75" s="352"/>
      <c r="BJ75" s="352"/>
      <c r="BK75" s="352"/>
      <c r="BL75" s="352"/>
      <c r="BM75" s="352"/>
      <c r="BN75" s="352"/>
      <c r="BO75" s="352"/>
      <c r="BP75" s="352"/>
      <c r="BQ75" s="352"/>
      <c r="BR75" s="352"/>
      <c r="BS75" s="352"/>
      <c r="BT75" s="352"/>
      <c r="BU75" s="352"/>
      <c r="BV75" s="352"/>
      <c r="BW75" s="352"/>
      <c r="BX75" s="352"/>
      <c r="BY75" s="352"/>
    </row>
    <row r="76" spans="1:77" s="350" customFormat="1" ht="15" x14ac:dyDescent="0.25">
      <c r="A76" s="353"/>
      <c r="D76" s="354"/>
      <c r="L76" s="351"/>
      <c r="M76" s="351"/>
      <c r="O76" s="351"/>
      <c r="P76" s="351"/>
      <c r="Q76" s="351"/>
      <c r="W76" s="352"/>
      <c r="AB76" s="353"/>
      <c r="AN76" s="352"/>
      <c r="AO76" s="352"/>
      <c r="AP76" s="352"/>
      <c r="AQ76" s="352"/>
      <c r="AS76" s="352"/>
      <c r="AT76" s="352"/>
      <c r="AU76" s="352"/>
      <c r="AV76" s="352"/>
      <c r="AY76" s="352"/>
      <c r="AZ76" s="352"/>
      <c r="BA76" s="352"/>
      <c r="BB76" s="352"/>
      <c r="BC76" s="352"/>
      <c r="BD76" s="352"/>
      <c r="BE76" s="352"/>
      <c r="BF76" s="352"/>
      <c r="BG76" s="352"/>
      <c r="BH76" s="352"/>
      <c r="BI76" s="352"/>
      <c r="BJ76" s="352"/>
      <c r="BK76" s="352"/>
      <c r="BL76" s="352"/>
      <c r="BM76" s="352"/>
      <c r="BN76" s="352"/>
      <c r="BO76" s="352"/>
      <c r="BP76" s="352"/>
      <c r="BQ76" s="352"/>
      <c r="BR76" s="352"/>
      <c r="BS76" s="352"/>
      <c r="BT76" s="352"/>
      <c r="BU76" s="352"/>
      <c r="BV76" s="352"/>
      <c r="BW76" s="352"/>
      <c r="BX76" s="352"/>
      <c r="BY76" s="352"/>
    </row>
    <row r="77" spans="1:77" s="350" customFormat="1" ht="15" x14ac:dyDescent="0.25">
      <c r="A77" s="353"/>
      <c r="D77" s="354"/>
      <c r="L77" s="351"/>
      <c r="M77" s="351"/>
      <c r="O77" s="351"/>
      <c r="P77" s="351"/>
      <c r="Q77" s="351"/>
      <c r="W77" s="352"/>
      <c r="AB77" s="353"/>
      <c r="AN77" s="352"/>
      <c r="AO77" s="352"/>
      <c r="AP77" s="352"/>
      <c r="AQ77" s="352"/>
      <c r="AS77" s="352"/>
      <c r="AT77" s="352"/>
      <c r="AU77" s="352"/>
      <c r="AV77" s="352"/>
      <c r="AY77" s="352"/>
      <c r="AZ77" s="352"/>
      <c r="BA77" s="352"/>
      <c r="BB77" s="352"/>
      <c r="BC77" s="352"/>
      <c r="BD77" s="352"/>
      <c r="BE77" s="352"/>
      <c r="BF77" s="352"/>
      <c r="BG77" s="352"/>
      <c r="BH77" s="352"/>
      <c r="BI77" s="352"/>
      <c r="BJ77" s="352"/>
      <c r="BK77" s="352"/>
      <c r="BL77" s="352"/>
      <c r="BM77" s="352"/>
      <c r="BN77" s="352"/>
      <c r="BO77" s="352"/>
      <c r="BP77" s="352"/>
      <c r="BQ77" s="352"/>
      <c r="BR77" s="352"/>
      <c r="BS77" s="352"/>
      <c r="BT77" s="352"/>
      <c r="BU77" s="352"/>
      <c r="BV77" s="352"/>
      <c r="BW77" s="352"/>
      <c r="BX77" s="352"/>
      <c r="BY77" s="352"/>
    </row>
    <row r="78" spans="1:77" s="350" customFormat="1" ht="15" x14ac:dyDescent="0.25">
      <c r="A78" s="353"/>
      <c r="D78" s="354"/>
      <c r="L78" s="351"/>
      <c r="M78" s="351"/>
      <c r="O78" s="351"/>
      <c r="P78" s="351"/>
      <c r="Q78" s="351"/>
      <c r="W78" s="352"/>
      <c r="AB78" s="353"/>
      <c r="AN78" s="352"/>
      <c r="AO78" s="352"/>
      <c r="AP78" s="352"/>
      <c r="AQ78" s="352"/>
      <c r="AS78" s="352"/>
      <c r="AT78" s="352"/>
      <c r="AU78" s="352"/>
      <c r="AV78" s="352"/>
      <c r="AY78" s="352"/>
      <c r="AZ78" s="352"/>
      <c r="BA78" s="352"/>
      <c r="BB78" s="352"/>
      <c r="BC78" s="352"/>
      <c r="BD78" s="352"/>
      <c r="BE78" s="352"/>
      <c r="BF78" s="352"/>
      <c r="BG78" s="352"/>
      <c r="BH78" s="352"/>
      <c r="BI78" s="352"/>
      <c r="BJ78" s="352"/>
      <c r="BK78" s="352"/>
      <c r="BL78" s="352"/>
      <c r="BM78" s="352"/>
      <c r="BN78" s="352"/>
      <c r="BO78" s="352"/>
      <c r="BP78" s="352"/>
      <c r="BQ78" s="352"/>
      <c r="BR78" s="352"/>
      <c r="BS78" s="352"/>
      <c r="BT78" s="352"/>
      <c r="BU78" s="352"/>
      <c r="BV78" s="352"/>
      <c r="BW78" s="352"/>
      <c r="BX78" s="352"/>
      <c r="BY78" s="352"/>
    </row>
    <row r="79" spans="1:77" s="350" customFormat="1" ht="15" x14ac:dyDescent="0.25">
      <c r="A79" s="353"/>
      <c r="D79" s="354"/>
      <c r="L79" s="351"/>
      <c r="M79" s="351"/>
      <c r="O79" s="351"/>
      <c r="P79" s="351"/>
      <c r="Q79" s="351"/>
      <c r="W79" s="352"/>
      <c r="AB79" s="353"/>
      <c r="AN79" s="352"/>
      <c r="AO79" s="352"/>
      <c r="AP79" s="352"/>
      <c r="AQ79" s="352"/>
      <c r="AS79" s="352"/>
      <c r="AT79" s="352"/>
      <c r="AU79" s="352"/>
      <c r="AV79" s="352"/>
      <c r="AY79" s="352"/>
      <c r="AZ79" s="352"/>
      <c r="BA79" s="352"/>
      <c r="BB79" s="352"/>
      <c r="BC79" s="352"/>
      <c r="BD79" s="352"/>
      <c r="BE79" s="352"/>
      <c r="BF79" s="352"/>
      <c r="BG79" s="352"/>
      <c r="BH79" s="352"/>
      <c r="BI79" s="352"/>
      <c r="BJ79" s="352"/>
      <c r="BK79" s="352"/>
      <c r="BL79" s="352"/>
      <c r="BM79" s="352"/>
      <c r="BN79" s="352"/>
      <c r="BO79" s="352"/>
      <c r="BP79" s="352"/>
      <c r="BQ79" s="352"/>
      <c r="BR79" s="352"/>
      <c r="BS79" s="352"/>
      <c r="BT79" s="352"/>
      <c r="BU79" s="352"/>
      <c r="BV79" s="352"/>
      <c r="BW79" s="352"/>
      <c r="BX79" s="352"/>
      <c r="BY79" s="352"/>
    </row>
    <row r="80" spans="1:77" s="350" customFormat="1" ht="15" x14ac:dyDescent="0.25">
      <c r="A80" s="353"/>
      <c r="D80" s="354"/>
      <c r="L80" s="351"/>
      <c r="M80" s="351"/>
      <c r="O80" s="351"/>
      <c r="P80" s="351"/>
      <c r="Q80" s="351"/>
      <c r="W80" s="352"/>
      <c r="AB80" s="353"/>
      <c r="AN80" s="352"/>
      <c r="AO80" s="352"/>
      <c r="AP80" s="352"/>
      <c r="AQ80" s="352"/>
      <c r="AS80" s="352"/>
      <c r="AT80" s="352"/>
      <c r="AU80" s="352"/>
      <c r="AV80" s="352"/>
      <c r="AY80" s="352"/>
      <c r="AZ80" s="352"/>
      <c r="BA80" s="352"/>
      <c r="BB80" s="352"/>
      <c r="BC80" s="352"/>
      <c r="BD80" s="352"/>
      <c r="BE80" s="352"/>
      <c r="BF80" s="352"/>
      <c r="BG80" s="352"/>
      <c r="BH80" s="352"/>
      <c r="BI80" s="352"/>
      <c r="BJ80" s="352"/>
      <c r="BK80" s="352"/>
      <c r="BL80" s="352"/>
      <c r="BM80" s="352"/>
      <c r="BN80" s="352"/>
      <c r="BO80" s="352"/>
      <c r="BP80" s="352"/>
      <c r="BQ80" s="352"/>
      <c r="BR80" s="352"/>
      <c r="BS80" s="352"/>
      <c r="BT80" s="352"/>
      <c r="BU80" s="352"/>
      <c r="BV80" s="352"/>
      <c r="BW80" s="352"/>
      <c r="BX80" s="352"/>
      <c r="BY80" s="352"/>
    </row>
    <row r="81" spans="1:77" s="350" customFormat="1" ht="15" x14ac:dyDescent="0.25">
      <c r="A81" s="353"/>
      <c r="D81" s="354"/>
      <c r="L81" s="351"/>
      <c r="M81" s="351"/>
      <c r="O81" s="351"/>
      <c r="P81" s="351"/>
      <c r="Q81" s="351"/>
      <c r="W81" s="352"/>
      <c r="AB81" s="353"/>
      <c r="AN81" s="352"/>
      <c r="AO81" s="352"/>
      <c r="AP81" s="352"/>
      <c r="AQ81" s="352"/>
      <c r="AS81" s="352"/>
      <c r="AT81" s="352"/>
      <c r="AU81" s="352"/>
      <c r="AV81" s="352"/>
      <c r="AY81" s="352"/>
      <c r="AZ81" s="352"/>
      <c r="BA81" s="352"/>
      <c r="BB81" s="352"/>
      <c r="BC81" s="352"/>
      <c r="BD81" s="352"/>
      <c r="BE81" s="352"/>
      <c r="BF81" s="352"/>
      <c r="BG81" s="352"/>
      <c r="BH81" s="352"/>
      <c r="BI81" s="352"/>
      <c r="BJ81" s="352"/>
      <c r="BK81" s="352"/>
      <c r="BL81" s="352"/>
      <c r="BM81" s="352"/>
      <c r="BN81" s="352"/>
      <c r="BO81" s="352"/>
      <c r="BP81" s="352"/>
      <c r="BQ81" s="352"/>
      <c r="BR81" s="352"/>
      <c r="BS81" s="352"/>
      <c r="BT81" s="352"/>
      <c r="BU81" s="352"/>
      <c r="BV81" s="352"/>
      <c r="BW81" s="352"/>
      <c r="BX81" s="352"/>
      <c r="BY81" s="352"/>
    </row>
    <row r="82" spans="1:77" s="336" customFormat="1" x14ac:dyDescent="0.25">
      <c r="A82" s="345"/>
      <c r="D82" s="346"/>
      <c r="L82" s="314"/>
      <c r="M82" s="314"/>
      <c r="O82" s="314"/>
      <c r="P82" s="314"/>
      <c r="Q82" s="314"/>
      <c r="W82" s="343"/>
      <c r="AB82" s="345"/>
      <c r="AN82" s="343"/>
      <c r="AO82" s="343"/>
      <c r="AP82" s="343"/>
      <c r="AQ82" s="343"/>
      <c r="AS82" s="343"/>
      <c r="AT82" s="343"/>
      <c r="AU82" s="343"/>
      <c r="AV82" s="343"/>
      <c r="AY82" s="343"/>
      <c r="AZ82" s="343"/>
      <c r="BA82" s="343"/>
      <c r="BB82" s="343"/>
      <c r="BC82" s="343"/>
      <c r="BD82" s="343"/>
      <c r="BE82" s="343"/>
      <c r="BF82" s="343"/>
      <c r="BG82" s="343"/>
      <c r="BH82" s="343"/>
      <c r="BI82" s="343"/>
      <c r="BJ82" s="343"/>
      <c r="BK82" s="343"/>
      <c r="BL82" s="343"/>
      <c r="BM82" s="343"/>
      <c r="BN82" s="343"/>
      <c r="BO82" s="343"/>
      <c r="BP82" s="343"/>
      <c r="BQ82" s="343"/>
      <c r="BR82" s="343"/>
      <c r="BS82" s="343"/>
      <c r="BT82" s="343"/>
      <c r="BU82" s="343"/>
      <c r="BV82" s="343"/>
      <c r="BW82" s="343"/>
      <c r="BX82" s="343"/>
      <c r="BY82" s="343"/>
    </row>
    <row r="83" spans="1:77" s="336" customFormat="1" x14ac:dyDescent="0.25">
      <c r="A83" s="345"/>
      <c r="D83" s="346"/>
      <c r="L83" s="314"/>
      <c r="M83" s="314"/>
      <c r="O83" s="314"/>
      <c r="P83" s="314"/>
      <c r="Q83" s="314"/>
      <c r="W83" s="343"/>
      <c r="AB83" s="345"/>
      <c r="AN83" s="343"/>
      <c r="AO83" s="343"/>
      <c r="AP83" s="343"/>
      <c r="AQ83" s="343"/>
      <c r="AS83" s="343"/>
      <c r="AT83" s="343"/>
      <c r="AU83" s="343"/>
      <c r="AV83" s="343"/>
      <c r="AY83" s="343"/>
      <c r="AZ83" s="343"/>
      <c r="BA83" s="343"/>
      <c r="BB83" s="343"/>
      <c r="BC83" s="343"/>
      <c r="BD83" s="343"/>
      <c r="BE83" s="343"/>
      <c r="BF83" s="343"/>
      <c r="BG83" s="343"/>
      <c r="BH83" s="343"/>
      <c r="BI83" s="343"/>
      <c r="BJ83" s="343"/>
      <c r="BK83" s="343"/>
      <c r="BL83" s="343"/>
      <c r="BM83" s="343"/>
      <c r="BN83" s="343"/>
      <c r="BO83" s="343"/>
      <c r="BP83" s="343"/>
      <c r="BQ83" s="343"/>
      <c r="BR83" s="343"/>
      <c r="BS83" s="343"/>
      <c r="BT83" s="343"/>
      <c r="BU83" s="343"/>
      <c r="BV83" s="343"/>
      <c r="BW83" s="343"/>
      <c r="BX83" s="343"/>
      <c r="BY83" s="343"/>
    </row>
    <row r="84" spans="1:77" s="336" customFormat="1" x14ac:dyDescent="0.25">
      <c r="A84" s="345"/>
      <c r="D84" s="346"/>
      <c r="L84" s="314"/>
      <c r="M84" s="314"/>
      <c r="O84" s="314"/>
      <c r="P84" s="314"/>
      <c r="Q84" s="314"/>
      <c r="W84" s="343"/>
      <c r="AB84" s="345"/>
      <c r="AN84" s="343"/>
      <c r="AO84" s="343"/>
      <c r="AP84" s="343"/>
      <c r="AQ84" s="343"/>
      <c r="AS84" s="343"/>
      <c r="AT84" s="343"/>
      <c r="AU84" s="343"/>
      <c r="AV84" s="343"/>
      <c r="AY84" s="343"/>
      <c r="AZ84" s="343"/>
      <c r="BA84" s="343"/>
      <c r="BB84" s="343"/>
      <c r="BC84" s="343"/>
      <c r="BD84" s="343"/>
      <c r="BE84" s="343"/>
      <c r="BF84" s="343"/>
      <c r="BG84" s="343"/>
      <c r="BH84" s="343"/>
      <c r="BI84" s="343"/>
      <c r="BJ84" s="343"/>
      <c r="BK84" s="343"/>
      <c r="BL84" s="343"/>
      <c r="BM84" s="343"/>
      <c r="BN84" s="343"/>
      <c r="BO84" s="343"/>
      <c r="BP84" s="343"/>
      <c r="BQ84" s="343"/>
      <c r="BR84" s="343"/>
      <c r="BS84" s="343"/>
      <c r="BT84" s="343"/>
      <c r="BU84" s="343"/>
      <c r="BV84" s="343"/>
      <c r="BW84" s="343"/>
      <c r="BX84" s="343"/>
      <c r="BY84" s="343"/>
    </row>
    <row r="85" spans="1:77" x14ac:dyDescent="0.25">
      <c r="L85" s="6"/>
      <c r="M85" s="6"/>
      <c r="O85" s="6"/>
      <c r="P85" s="6"/>
      <c r="Q85" s="6"/>
    </row>
    <row r="86" spans="1:77" x14ac:dyDescent="0.25">
      <c r="L86" s="6"/>
      <c r="M86" s="6"/>
      <c r="O86" s="6"/>
      <c r="P86" s="6"/>
      <c r="Q86" s="6"/>
    </row>
    <row r="87" spans="1:77" x14ac:dyDescent="0.25">
      <c r="L87" s="6"/>
      <c r="M87" s="6"/>
      <c r="O87" s="6"/>
      <c r="P87" s="6"/>
      <c r="Q87" s="6"/>
    </row>
    <row r="88" spans="1:77" x14ac:dyDescent="0.25">
      <c r="L88" s="6"/>
      <c r="M88" s="6"/>
      <c r="O88" s="6"/>
      <c r="P88" s="6"/>
      <c r="Q88" s="6"/>
    </row>
    <row r="89" spans="1:77" x14ac:dyDescent="0.25">
      <c r="L89" s="6"/>
      <c r="M89" s="6"/>
      <c r="O89" s="6"/>
      <c r="P89" s="6"/>
      <c r="Q89" s="6"/>
    </row>
    <row r="90" spans="1:77" x14ac:dyDescent="0.25">
      <c r="L90" s="6"/>
      <c r="M90" s="6"/>
      <c r="O90" s="6"/>
      <c r="P90" s="6"/>
      <c r="Q90" s="6"/>
    </row>
    <row r="91" spans="1:77" x14ac:dyDescent="0.25">
      <c r="L91" s="6"/>
      <c r="M91" s="6"/>
      <c r="O91" s="6"/>
      <c r="P91" s="6"/>
      <c r="Q91" s="6"/>
    </row>
    <row r="92" spans="1:77" x14ac:dyDescent="0.25">
      <c r="L92" s="6"/>
      <c r="M92" s="6"/>
      <c r="O92" s="6"/>
      <c r="P92" s="6"/>
      <c r="Q92" s="6"/>
    </row>
    <row r="93" spans="1:77" x14ac:dyDescent="0.25">
      <c r="L93" s="6"/>
      <c r="M93" s="6"/>
      <c r="O93" s="6"/>
      <c r="P93" s="6"/>
      <c r="Q93" s="6"/>
    </row>
    <row r="94" spans="1:77" x14ac:dyDescent="0.25">
      <c r="L94" s="6"/>
      <c r="M94" s="6"/>
      <c r="O94" s="6"/>
      <c r="P94" s="6"/>
      <c r="Q94" s="6"/>
    </row>
    <row r="95" spans="1:77" x14ac:dyDescent="0.25">
      <c r="L95" s="6"/>
      <c r="M95" s="6"/>
      <c r="O95" s="6"/>
      <c r="P95" s="6"/>
      <c r="Q95" s="6"/>
    </row>
    <row r="96" spans="1:77" x14ac:dyDescent="0.25">
      <c r="L96" s="6"/>
      <c r="M96" s="6"/>
      <c r="O96" s="6"/>
      <c r="P96" s="6"/>
      <c r="Q96" s="6"/>
    </row>
    <row r="97" spans="12:17" x14ac:dyDescent="0.25">
      <c r="L97" s="6"/>
      <c r="M97" s="6"/>
      <c r="O97" s="6"/>
      <c r="P97" s="6"/>
      <c r="Q97" s="6"/>
    </row>
    <row r="98" spans="12:17" x14ac:dyDescent="0.25">
      <c r="L98" s="6"/>
      <c r="M98" s="6"/>
      <c r="O98" s="6"/>
      <c r="P98" s="6"/>
      <c r="Q98" s="6"/>
    </row>
    <row r="99" spans="12:17" x14ac:dyDescent="0.25">
      <c r="L99" s="6"/>
      <c r="M99" s="6"/>
      <c r="O99" s="6"/>
      <c r="P99" s="6"/>
      <c r="Q99" s="6"/>
    </row>
    <row r="100" spans="12:17" x14ac:dyDescent="0.25">
      <c r="L100" s="6"/>
      <c r="M100" s="6"/>
      <c r="O100" s="6"/>
      <c r="P100" s="6"/>
      <c r="Q100" s="6"/>
    </row>
    <row r="101" spans="12:17" x14ac:dyDescent="0.25">
      <c r="L101" s="6"/>
      <c r="M101" s="6"/>
      <c r="O101" s="6"/>
      <c r="P101" s="6"/>
      <c r="Q101" s="6"/>
    </row>
    <row r="102" spans="12:17" x14ac:dyDescent="0.25">
      <c r="L102" s="6"/>
      <c r="M102" s="6"/>
      <c r="O102" s="6"/>
      <c r="P102" s="6"/>
      <c r="Q102" s="6"/>
    </row>
    <row r="103" spans="12:17" x14ac:dyDescent="0.25">
      <c r="L103" s="6"/>
      <c r="M103" s="6"/>
      <c r="O103" s="6"/>
      <c r="P103" s="6"/>
      <c r="Q103" s="6"/>
    </row>
    <row r="104" spans="12:17" x14ac:dyDescent="0.25">
      <c r="L104" s="6"/>
      <c r="M104" s="6"/>
      <c r="O104" s="6"/>
      <c r="P104" s="6"/>
      <c r="Q104" s="6"/>
    </row>
    <row r="105" spans="12:17" x14ac:dyDescent="0.25">
      <c r="L105" s="6"/>
      <c r="M105" s="6"/>
      <c r="O105" s="6"/>
      <c r="P105" s="6"/>
      <c r="Q105" s="6"/>
    </row>
    <row r="106" spans="12:17" x14ac:dyDescent="0.25">
      <c r="L106" s="6"/>
      <c r="M106" s="6"/>
      <c r="O106" s="6"/>
      <c r="P106" s="6"/>
      <c r="Q106" s="6"/>
    </row>
    <row r="107" spans="12:17" x14ac:dyDescent="0.25">
      <c r="L107" s="6"/>
      <c r="M107" s="6"/>
      <c r="O107" s="6"/>
      <c r="P107" s="6"/>
      <c r="Q107" s="6"/>
    </row>
    <row r="108" spans="12:17" x14ac:dyDescent="0.25">
      <c r="L108" s="6"/>
      <c r="M108" s="6"/>
      <c r="O108" s="6"/>
      <c r="P108" s="6"/>
      <c r="Q108" s="6"/>
    </row>
    <row r="109" spans="12:17" x14ac:dyDescent="0.25">
      <c r="L109" s="6"/>
      <c r="M109" s="6"/>
      <c r="O109" s="6"/>
      <c r="P109" s="6"/>
      <c r="Q109" s="6"/>
    </row>
    <row r="110" spans="12:17" x14ac:dyDescent="0.25">
      <c r="L110" s="6"/>
      <c r="M110" s="6"/>
      <c r="O110" s="6"/>
      <c r="P110" s="6"/>
      <c r="Q110" s="6"/>
    </row>
    <row r="111" spans="12:17" x14ac:dyDescent="0.25">
      <c r="L111" s="6"/>
      <c r="M111" s="6"/>
      <c r="O111" s="6"/>
      <c r="P111" s="6"/>
      <c r="Q111" s="6"/>
    </row>
    <row r="112" spans="12:17" x14ac:dyDescent="0.25">
      <c r="L112" s="6"/>
      <c r="M112" s="6"/>
      <c r="O112" s="6"/>
      <c r="P112" s="6"/>
      <c r="Q112" s="6"/>
    </row>
    <row r="113" spans="12:17" x14ac:dyDescent="0.25">
      <c r="L113" s="6"/>
      <c r="M113" s="6"/>
      <c r="O113" s="6"/>
      <c r="P113" s="6"/>
      <c r="Q113" s="6"/>
    </row>
    <row r="114" spans="12:17" x14ac:dyDescent="0.25">
      <c r="L114" s="6"/>
      <c r="M114" s="6"/>
      <c r="O114" s="6"/>
      <c r="P114" s="6"/>
      <c r="Q114" s="6"/>
    </row>
    <row r="115" spans="12:17" x14ac:dyDescent="0.25">
      <c r="L115" s="6"/>
      <c r="M115" s="6"/>
      <c r="O115" s="6"/>
      <c r="P115" s="6"/>
      <c r="Q115" s="6"/>
    </row>
    <row r="116" spans="12:17" x14ac:dyDescent="0.25">
      <c r="L116" s="6"/>
      <c r="M116" s="6"/>
      <c r="O116" s="6"/>
      <c r="P116" s="6"/>
      <c r="Q116" s="6"/>
    </row>
    <row r="117" spans="12:17" x14ac:dyDescent="0.25">
      <c r="L117" s="6"/>
      <c r="M117" s="6"/>
      <c r="O117" s="6"/>
      <c r="P117" s="6"/>
      <c r="Q117" s="6"/>
    </row>
    <row r="118" spans="12:17" x14ac:dyDescent="0.25">
      <c r="L118" s="6"/>
      <c r="M118" s="6"/>
      <c r="O118" s="6"/>
      <c r="P118" s="6"/>
      <c r="Q118" s="6"/>
    </row>
    <row r="119" spans="12:17" x14ac:dyDescent="0.25">
      <c r="O119" s="6"/>
      <c r="P119" s="6"/>
      <c r="Q119" s="6"/>
    </row>
    <row r="120" spans="12:17" x14ac:dyDescent="0.25">
      <c r="O120" s="6"/>
      <c r="P120" s="6"/>
      <c r="Q120" s="6"/>
    </row>
    <row r="121" spans="12:17" x14ac:dyDescent="0.25">
      <c r="O121" s="6"/>
      <c r="P121" s="6"/>
      <c r="Q121" s="6"/>
    </row>
    <row r="122" spans="12:17" x14ac:dyDescent="0.25">
      <c r="O122" s="6"/>
      <c r="P122" s="6"/>
      <c r="Q122" s="6"/>
    </row>
    <row r="123" spans="12:17" x14ac:dyDescent="0.25">
      <c r="O123" s="6"/>
      <c r="P123" s="6"/>
      <c r="Q123" s="6"/>
    </row>
    <row r="124" spans="12:17" x14ac:dyDescent="0.25">
      <c r="O124" s="6"/>
      <c r="P124" s="6"/>
      <c r="Q124" s="6"/>
    </row>
    <row r="125" spans="12:17" x14ac:dyDescent="0.25">
      <c r="O125" s="6"/>
      <c r="P125" s="6"/>
      <c r="Q125" s="6"/>
    </row>
    <row r="126" spans="12:17" x14ac:dyDescent="0.25">
      <c r="O126" s="6"/>
      <c r="P126" s="6"/>
      <c r="Q126" s="6"/>
    </row>
    <row r="127" spans="12:17" x14ac:dyDescent="0.25">
      <c r="O127" s="6"/>
      <c r="P127" s="6"/>
      <c r="Q127" s="6"/>
    </row>
    <row r="128" spans="12:17" x14ac:dyDescent="0.25">
      <c r="O128" s="6"/>
      <c r="P128" s="6"/>
      <c r="Q128" s="6"/>
    </row>
    <row r="129" spans="15:17" x14ac:dyDescent="0.25">
      <c r="O129" s="6"/>
      <c r="P129" s="6"/>
      <c r="Q129" s="6"/>
    </row>
    <row r="130" spans="15:17" x14ac:dyDescent="0.25">
      <c r="O130" s="6"/>
      <c r="P130" s="6"/>
      <c r="Q130" s="6"/>
    </row>
    <row r="131" spans="15:17" x14ac:dyDescent="0.25">
      <c r="O131" s="6"/>
      <c r="P131" s="6"/>
      <c r="Q131" s="6"/>
    </row>
    <row r="132" spans="15:17" x14ac:dyDescent="0.25">
      <c r="O132" s="6"/>
      <c r="P132" s="6"/>
      <c r="Q132" s="6"/>
    </row>
    <row r="133" spans="15:17" x14ac:dyDescent="0.25">
      <c r="O133" s="6"/>
      <c r="P133" s="6"/>
      <c r="Q133" s="6"/>
    </row>
    <row r="134" spans="15:17" x14ac:dyDescent="0.25">
      <c r="O134" s="6"/>
      <c r="P134" s="6"/>
      <c r="Q134" s="6"/>
    </row>
    <row r="135" spans="15:17" x14ac:dyDescent="0.25">
      <c r="O135" s="6"/>
      <c r="P135" s="6"/>
      <c r="Q135" s="6"/>
    </row>
    <row r="136" spans="15:17" x14ac:dyDescent="0.25">
      <c r="O136" s="6"/>
      <c r="P136" s="6"/>
      <c r="Q136" s="6"/>
    </row>
    <row r="137" spans="15:17" x14ac:dyDescent="0.25">
      <c r="O137" s="6"/>
      <c r="P137" s="6"/>
      <c r="Q137" s="6"/>
    </row>
    <row r="138" spans="15:17" x14ac:dyDescent="0.25">
      <c r="O138" s="6"/>
      <c r="P138" s="6"/>
      <c r="Q138" s="6"/>
    </row>
    <row r="139" spans="15:17" x14ac:dyDescent="0.25">
      <c r="O139" s="6"/>
      <c r="P139" s="6"/>
      <c r="Q139" s="6"/>
    </row>
    <row r="140" spans="15:17" x14ac:dyDescent="0.25">
      <c r="O140" s="6"/>
      <c r="P140" s="6"/>
      <c r="Q140" s="6"/>
    </row>
    <row r="141" spans="15:17" x14ac:dyDescent="0.25">
      <c r="O141" s="6"/>
      <c r="P141" s="6"/>
      <c r="Q141" s="6"/>
    </row>
    <row r="142" spans="15:17" x14ac:dyDescent="0.25">
      <c r="O142" s="6"/>
      <c r="P142" s="6"/>
      <c r="Q142" s="6"/>
    </row>
    <row r="143" spans="15:17" x14ac:dyDescent="0.25">
      <c r="O143" s="6"/>
      <c r="P143" s="6"/>
      <c r="Q143" s="6"/>
    </row>
    <row r="144" spans="15:17" x14ac:dyDescent="0.25">
      <c r="O144" s="6"/>
      <c r="P144" s="6"/>
      <c r="Q144" s="6"/>
    </row>
    <row r="145" spans="15:17" x14ac:dyDescent="0.25">
      <c r="O145" s="6"/>
      <c r="P145" s="6"/>
      <c r="Q145" s="6"/>
    </row>
    <row r="146" spans="15:17" x14ac:dyDescent="0.25">
      <c r="O146" s="6"/>
      <c r="P146" s="6"/>
      <c r="Q146" s="6"/>
    </row>
    <row r="147" spans="15:17" x14ac:dyDescent="0.25">
      <c r="O147" s="6"/>
      <c r="P147" s="6"/>
      <c r="Q147" s="6"/>
    </row>
    <row r="148" spans="15:17" x14ac:dyDescent="0.25">
      <c r="O148" s="6"/>
      <c r="P148" s="6"/>
      <c r="Q148" s="6"/>
    </row>
    <row r="149" spans="15:17" x14ac:dyDescent="0.25">
      <c r="O149" s="6"/>
      <c r="P149" s="6"/>
      <c r="Q149" s="6"/>
    </row>
    <row r="150" spans="15:17" x14ac:dyDescent="0.25">
      <c r="O150" s="6"/>
      <c r="P150" s="6"/>
      <c r="Q150" s="6"/>
    </row>
    <row r="151" spans="15:17" x14ac:dyDescent="0.25">
      <c r="O151" s="6"/>
      <c r="P151" s="6"/>
      <c r="Q151" s="6"/>
    </row>
    <row r="152" spans="15:17" x14ac:dyDescent="0.25">
      <c r="O152" s="6"/>
      <c r="P152" s="6"/>
      <c r="Q152" s="6"/>
    </row>
    <row r="153" spans="15:17" x14ac:dyDescent="0.25">
      <c r="O153" s="6"/>
      <c r="P153" s="6"/>
      <c r="Q153" s="6"/>
    </row>
    <row r="154" spans="15:17" x14ac:dyDescent="0.25">
      <c r="O154" s="6"/>
      <c r="P154" s="6"/>
      <c r="Q154" s="6"/>
    </row>
    <row r="155" spans="15:17" x14ac:dyDescent="0.25">
      <c r="O155" s="6"/>
      <c r="P155" s="6"/>
      <c r="Q155" s="6"/>
    </row>
    <row r="156" spans="15:17" x14ac:dyDescent="0.25">
      <c r="O156" s="6"/>
      <c r="P156" s="6"/>
      <c r="Q156" s="6"/>
    </row>
    <row r="157" spans="15:17" x14ac:dyDescent="0.25">
      <c r="O157" s="6"/>
      <c r="P157" s="6"/>
      <c r="Q157" s="6"/>
    </row>
    <row r="158" spans="15:17" x14ac:dyDescent="0.25">
      <c r="O158" s="6"/>
      <c r="P158" s="6"/>
      <c r="Q158" s="6"/>
    </row>
    <row r="159" spans="15:17" x14ac:dyDescent="0.25">
      <c r="O159" s="6"/>
      <c r="P159" s="6"/>
      <c r="Q159" s="6"/>
    </row>
    <row r="160" spans="15:17" x14ac:dyDescent="0.25">
      <c r="O160" s="6"/>
      <c r="P160" s="6"/>
      <c r="Q160" s="6"/>
    </row>
    <row r="161" spans="15:17" x14ac:dyDescent="0.25">
      <c r="O161" s="6"/>
      <c r="P161" s="6"/>
      <c r="Q161" s="6"/>
    </row>
    <row r="162" spans="15:17" x14ac:dyDescent="0.25">
      <c r="O162" s="6"/>
      <c r="P162" s="6"/>
      <c r="Q162" s="6"/>
    </row>
    <row r="163" spans="15:17" x14ac:dyDescent="0.25">
      <c r="O163" s="6"/>
      <c r="P163" s="6"/>
      <c r="Q163" s="6"/>
    </row>
    <row r="164" spans="15:17" x14ac:dyDescent="0.25">
      <c r="O164" s="6"/>
      <c r="P164" s="6"/>
      <c r="Q164" s="6"/>
    </row>
    <row r="165" spans="15:17" x14ac:dyDescent="0.25">
      <c r="O165" s="6"/>
      <c r="P165" s="6"/>
      <c r="Q165" s="6"/>
    </row>
    <row r="166" spans="15:17" x14ac:dyDescent="0.25">
      <c r="O166" s="6"/>
      <c r="P166" s="6"/>
      <c r="Q166" s="6"/>
    </row>
    <row r="167" spans="15:17" x14ac:dyDescent="0.25">
      <c r="O167" s="6"/>
      <c r="P167" s="6"/>
      <c r="Q167" s="6"/>
    </row>
    <row r="168" spans="15:17" x14ac:dyDescent="0.25">
      <c r="O168" s="6"/>
      <c r="P168" s="6"/>
      <c r="Q168" s="6"/>
    </row>
    <row r="169" spans="15:17" x14ac:dyDescent="0.25">
      <c r="O169" s="6"/>
      <c r="P169" s="6"/>
      <c r="Q169" s="6"/>
    </row>
    <row r="170" spans="15:17" x14ac:dyDescent="0.25">
      <c r="O170" s="6"/>
      <c r="P170" s="6"/>
      <c r="Q170" s="6"/>
    </row>
    <row r="171" spans="15:17" x14ac:dyDescent="0.25">
      <c r="O171" s="6"/>
      <c r="P171" s="6"/>
      <c r="Q171" s="6"/>
    </row>
    <row r="172" spans="15:17" x14ac:dyDescent="0.25">
      <c r="O172" s="6"/>
      <c r="P172" s="6"/>
      <c r="Q172" s="6"/>
    </row>
    <row r="173" spans="15:17" x14ac:dyDescent="0.25">
      <c r="O173" s="6"/>
      <c r="P173" s="6"/>
      <c r="Q173" s="6"/>
    </row>
    <row r="174" spans="15:17" x14ac:dyDescent="0.25">
      <c r="O174" s="6"/>
      <c r="P174" s="6"/>
      <c r="Q174" s="6"/>
    </row>
    <row r="175" spans="15:17" x14ac:dyDescent="0.25">
      <c r="O175" s="6"/>
      <c r="P175" s="6"/>
      <c r="Q175" s="6"/>
    </row>
    <row r="176" spans="15:17" x14ac:dyDescent="0.25">
      <c r="O176" s="6"/>
      <c r="P176" s="6"/>
      <c r="Q176" s="6"/>
    </row>
    <row r="177" spans="15:17" x14ac:dyDescent="0.25">
      <c r="O177" s="6"/>
      <c r="P177" s="6"/>
      <c r="Q177" s="6"/>
    </row>
    <row r="178" spans="15:17" x14ac:dyDescent="0.25">
      <c r="O178" s="6"/>
      <c r="P178" s="6"/>
      <c r="Q178" s="6"/>
    </row>
    <row r="179" spans="15:17" x14ac:dyDescent="0.25">
      <c r="O179" s="6"/>
      <c r="P179" s="6"/>
      <c r="Q179" s="6"/>
    </row>
    <row r="180" spans="15:17" x14ac:dyDescent="0.25">
      <c r="O180" s="6"/>
      <c r="P180" s="6"/>
      <c r="Q180" s="6"/>
    </row>
    <row r="181" spans="15:17" x14ac:dyDescent="0.25">
      <c r="O181" s="6"/>
      <c r="P181" s="6"/>
      <c r="Q181" s="6"/>
    </row>
    <row r="182" spans="15:17" x14ac:dyDescent="0.25">
      <c r="O182" s="6"/>
      <c r="P182" s="6"/>
      <c r="Q182" s="6"/>
    </row>
    <row r="183" spans="15:17" x14ac:dyDescent="0.25">
      <c r="O183" s="6"/>
      <c r="P183" s="6"/>
      <c r="Q183" s="6"/>
    </row>
    <row r="184" spans="15:17" x14ac:dyDescent="0.25">
      <c r="O184" s="6"/>
      <c r="P184" s="6"/>
      <c r="Q184" s="6"/>
    </row>
    <row r="185" spans="15:17" x14ac:dyDescent="0.25">
      <c r="O185" s="6"/>
      <c r="P185" s="6"/>
      <c r="Q185" s="6"/>
    </row>
    <row r="186" spans="15:17" x14ac:dyDescent="0.25">
      <c r="O186" s="6"/>
      <c r="P186" s="6"/>
      <c r="Q186" s="6"/>
    </row>
    <row r="187" spans="15:17" x14ac:dyDescent="0.25">
      <c r="O187" s="6"/>
      <c r="P187" s="6"/>
      <c r="Q187" s="6"/>
    </row>
    <row r="188" spans="15:17" x14ac:dyDescent="0.25">
      <c r="O188" s="6"/>
      <c r="P188" s="6"/>
      <c r="Q188" s="6"/>
    </row>
    <row r="189" spans="15:17" x14ac:dyDescent="0.25">
      <c r="O189" s="6"/>
      <c r="P189" s="6"/>
      <c r="Q189" s="6"/>
    </row>
    <row r="190" spans="15:17" x14ac:dyDescent="0.25">
      <c r="O190" s="6"/>
      <c r="P190" s="6"/>
      <c r="Q190" s="6"/>
    </row>
    <row r="191" spans="15:17" x14ac:dyDescent="0.25">
      <c r="O191" s="6"/>
      <c r="P191" s="6"/>
      <c r="Q191" s="6"/>
    </row>
    <row r="192" spans="15:17" x14ac:dyDescent="0.25">
      <c r="O192" s="6"/>
      <c r="P192" s="6"/>
      <c r="Q192" s="6"/>
    </row>
    <row r="193" spans="15:17" x14ac:dyDescent="0.25">
      <c r="O193" s="6"/>
      <c r="P193" s="6"/>
      <c r="Q193" s="6"/>
    </row>
    <row r="194" spans="15:17" x14ac:dyDescent="0.25">
      <c r="O194" s="6"/>
      <c r="P194" s="6"/>
      <c r="Q194" s="6"/>
    </row>
    <row r="195" spans="15:17" x14ac:dyDescent="0.25">
      <c r="O195" s="6"/>
      <c r="P195" s="6"/>
      <c r="Q195" s="6"/>
    </row>
    <row r="196" spans="15:17" x14ac:dyDescent="0.25">
      <c r="O196" s="6"/>
      <c r="P196" s="6"/>
      <c r="Q196" s="6"/>
    </row>
    <row r="197" spans="15:17" x14ac:dyDescent="0.25">
      <c r="O197" s="6"/>
      <c r="P197" s="6"/>
      <c r="Q197" s="6"/>
    </row>
    <row r="198" spans="15:17" x14ac:dyDescent="0.25">
      <c r="O198" s="6"/>
      <c r="P198" s="6"/>
      <c r="Q198" s="6"/>
    </row>
    <row r="199" spans="15:17" x14ac:dyDescent="0.25">
      <c r="O199" s="6"/>
      <c r="P199" s="6"/>
      <c r="Q199" s="6"/>
    </row>
    <row r="200" spans="15:17" x14ac:dyDescent="0.25">
      <c r="O200" s="6"/>
      <c r="P200" s="6"/>
      <c r="Q200" s="6"/>
    </row>
    <row r="201" spans="15:17" x14ac:dyDescent="0.25">
      <c r="O201" s="6"/>
      <c r="P201" s="6"/>
      <c r="Q201" s="6"/>
    </row>
    <row r="202" spans="15:17" x14ac:dyDescent="0.25">
      <c r="O202" s="6"/>
      <c r="P202" s="6"/>
      <c r="Q202" s="6"/>
    </row>
    <row r="203" spans="15:17" x14ac:dyDescent="0.25">
      <c r="O203" s="6"/>
      <c r="P203" s="6"/>
      <c r="Q203" s="6"/>
    </row>
    <row r="204" spans="15:17" x14ac:dyDescent="0.25">
      <c r="O204" s="6"/>
      <c r="P204" s="6"/>
      <c r="Q204" s="6"/>
    </row>
    <row r="205" spans="15:17" x14ac:dyDescent="0.25">
      <c r="O205" s="6"/>
      <c r="P205" s="6"/>
      <c r="Q205" s="6"/>
    </row>
    <row r="206" spans="15:17" x14ac:dyDescent="0.25">
      <c r="O206" s="6"/>
      <c r="P206" s="6"/>
      <c r="Q206" s="6"/>
    </row>
    <row r="207" spans="15:17" x14ac:dyDescent="0.25">
      <c r="O207" s="6"/>
      <c r="P207" s="6"/>
      <c r="Q207" s="6"/>
    </row>
    <row r="208" spans="15:17" x14ac:dyDescent="0.25">
      <c r="O208" s="6"/>
      <c r="P208" s="6"/>
      <c r="Q208" s="6"/>
    </row>
    <row r="209" spans="15:17" x14ac:dyDescent="0.25">
      <c r="O209" s="6"/>
      <c r="P209" s="6"/>
      <c r="Q209" s="6"/>
    </row>
    <row r="210" spans="15:17" x14ac:dyDescent="0.25">
      <c r="O210" s="6"/>
      <c r="P210" s="6"/>
      <c r="Q210" s="6"/>
    </row>
    <row r="211" spans="15:17" x14ac:dyDescent="0.25">
      <c r="O211" s="6"/>
      <c r="P211" s="6"/>
      <c r="Q211" s="6"/>
    </row>
    <row r="212" spans="15:17" x14ac:dyDescent="0.25">
      <c r="O212" s="6"/>
      <c r="P212" s="6"/>
      <c r="Q212" s="6"/>
    </row>
    <row r="213" spans="15:17" x14ac:dyDescent="0.25">
      <c r="O213" s="6"/>
      <c r="P213" s="6"/>
      <c r="Q213" s="6"/>
    </row>
    <row r="214" spans="15:17" x14ac:dyDescent="0.25">
      <c r="O214" s="6"/>
      <c r="P214" s="6"/>
      <c r="Q214" s="6"/>
    </row>
    <row r="215" spans="15:17" x14ac:dyDescent="0.25">
      <c r="O215" s="6"/>
      <c r="P215" s="6"/>
      <c r="Q215" s="6"/>
    </row>
    <row r="216" spans="15:17" x14ac:dyDescent="0.25">
      <c r="O216" s="6"/>
      <c r="P216" s="6"/>
      <c r="Q216" s="6"/>
    </row>
    <row r="217" spans="15:17" x14ac:dyDescent="0.25">
      <c r="O217" s="6"/>
      <c r="P217" s="6"/>
      <c r="Q217" s="6"/>
    </row>
    <row r="218" spans="15:17" x14ac:dyDescent="0.25">
      <c r="O218" s="6"/>
      <c r="P218" s="6"/>
      <c r="Q218" s="6"/>
    </row>
    <row r="219" spans="15:17" x14ac:dyDescent="0.25">
      <c r="O219" s="6"/>
      <c r="P219" s="6"/>
      <c r="Q219" s="6"/>
    </row>
    <row r="220" spans="15:17" x14ac:dyDescent="0.25">
      <c r="O220" s="6"/>
      <c r="P220" s="6"/>
      <c r="Q220" s="6"/>
    </row>
    <row r="221" spans="15:17" x14ac:dyDescent="0.25">
      <c r="O221" s="6"/>
      <c r="P221" s="6"/>
      <c r="Q221" s="6"/>
    </row>
    <row r="222" spans="15:17" x14ac:dyDescent="0.25">
      <c r="O222" s="6"/>
      <c r="P222" s="6"/>
      <c r="Q222" s="6"/>
    </row>
    <row r="223" spans="15:17" x14ac:dyDescent="0.25">
      <c r="O223" s="6"/>
      <c r="P223" s="6"/>
      <c r="Q223" s="6"/>
    </row>
    <row r="224" spans="15:17" x14ac:dyDescent="0.25">
      <c r="O224" s="6"/>
      <c r="P224" s="6"/>
      <c r="Q224" s="6"/>
    </row>
    <row r="225" spans="15:17" x14ac:dyDescent="0.25">
      <c r="O225" s="6"/>
      <c r="P225" s="6"/>
      <c r="Q225" s="6"/>
    </row>
    <row r="226" spans="15:17" x14ac:dyDescent="0.25">
      <c r="O226" s="6"/>
      <c r="P226" s="6"/>
      <c r="Q226" s="6"/>
    </row>
    <row r="227" spans="15:17" x14ac:dyDescent="0.25">
      <c r="O227" s="6"/>
      <c r="P227" s="6"/>
      <c r="Q227" s="6"/>
    </row>
    <row r="228" spans="15:17" x14ac:dyDescent="0.25">
      <c r="O228" s="6"/>
      <c r="P228" s="6"/>
      <c r="Q228" s="6"/>
    </row>
    <row r="229" spans="15:17" x14ac:dyDescent="0.25">
      <c r="O229" s="6"/>
      <c r="P229" s="6"/>
      <c r="Q229" s="6"/>
    </row>
    <row r="230" spans="15:17" x14ac:dyDescent="0.25">
      <c r="O230" s="6"/>
      <c r="P230" s="6"/>
      <c r="Q230" s="6"/>
    </row>
    <row r="231" spans="15:17" x14ac:dyDescent="0.25">
      <c r="O231" s="6"/>
      <c r="P231" s="6"/>
      <c r="Q231" s="6"/>
    </row>
    <row r="232" spans="15:17" x14ac:dyDescent="0.25">
      <c r="O232" s="6"/>
      <c r="P232" s="6"/>
      <c r="Q232" s="6"/>
    </row>
    <row r="233" spans="15:17" x14ac:dyDescent="0.25">
      <c r="O233" s="6"/>
      <c r="P233" s="6"/>
      <c r="Q233" s="6"/>
    </row>
    <row r="234" spans="15:17" x14ac:dyDescent="0.25">
      <c r="O234" s="6"/>
      <c r="P234" s="6"/>
      <c r="Q234" s="6"/>
    </row>
    <row r="235" spans="15:17" x14ac:dyDescent="0.25">
      <c r="O235" s="6"/>
      <c r="P235" s="6"/>
      <c r="Q235" s="6"/>
    </row>
    <row r="236" spans="15:17" x14ac:dyDescent="0.25">
      <c r="O236" s="6"/>
      <c r="P236" s="6"/>
      <c r="Q236" s="6"/>
    </row>
    <row r="237" spans="15:17" x14ac:dyDescent="0.25">
      <c r="O237" s="6"/>
      <c r="P237" s="6"/>
      <c r="Q237" s="6"/>
    </row>
    <row r="238" spans="15:17" x14ac:dyDescent="0.25">
      <c r="O238" s="6"/>
      <c r="P238" s="6"/>
      <c r="Q238" s="6"/>
    </row>
  </sheetData>
  <sheetProtection formatCells="0" formatColumns="0" formatRows="0" insertRows="0" deleteRows="0" selectLockedCells="1" sort="0" autoFilter="0" pivotTables="0"/>
  <autoFilter ref="A11:BY60" xr:uid="{00000000-0001-0000-0800-000000000000}">
    <filterColumn colId="26" showButton="0"/>
  </autoFilter>
  <mergeCells count="62">
    <mergeCell ref="BH10:BH11"/>
    <mergeCell ref="AL10:AL11"/>
    <mergeCell ref="AM10:AM11"/>
    <mergeCell ref="AP10:AP11"/>
    <mergeCell ref="AS10:AS11"/>
    <mergeCell ref="AX10:AX11"/>
    <mergeCell ref="AW10:AW11"/>
    <mergeCell ref="AV10:AV11"/>
    <mergeCell ref="AN10:AN11"/>
    <mergeCell ref="AQ10:AQ11"/>
    <mergeCell ref="AO10:AO11"/>
    <mergeCell ref="AT10:AT11"/>
    <mergeCell ref="AU10:AU11"/>
    <mergeCell ref="BY10:BY11"/>
    <mergeCell ref="AR10:AR11"/>
    <mergeCell ref="BG10:BG11"/>
    <mergeCell ref="BM10:BM11"/>
    <mergeCell ref="BN10:BN11"/>
    <mergeCell ref="BP10:BP11"/>
    <mergeCell ref="BO10:BO11"/>
    <mergeCell ref="BQ10:BQ11"/>
    <mergeCell ref="BU10:BU11"/>
    <mergeCell ref="BV10:BV11"/>
    <mergeCell ref="BI10:BI11"/>
    <mergeCell ref="BL10:BL11"/>
    <mergeCell ref="BK10:BK11"/>
    <mergeCell ref="BX10:BX11"/>
    <mergeCell ref="BW10:BW11"/>
    <mergeCell ref="BJ10:BJ11"/>
    <mergeCell ref="AK10:AK11"/>
    <mergeCell ref="AG10:AG11"/>
    <mergeCell ref="AI10:AJ10"/>
    <mergeCell ref="AC10:AC11"/>
    <mergeCell ref="B10:B11"/>
    <mergeCell ref="C10:C11"/>
    <mergeCell ref="D10:D11"/>
    <mergeCell ref="E10:E11"/>
    <mergeCell ref="L10:L11"/>
    <mergeCell ref="N10:N11"/>
    <mergeCell ref="Z10:Z11"/>
    <mergeCell ref="O10:O11"/>
    <mergeCell ref="M10:M11"/>
    <mergeCell ref="Y10:Y11"/>
    <mergeCell ref="W10:W11"/>
    <mergeCell ref="X10:X11"/>
    <mergeCell ref="AH10:AH11"/>
    <mergeCell ref="AA10:AB11"/>
    <mergeCell ref="P10:P11"/>
    <mergeCell ref="Q10:V10"/>
    <mergeCell ref="F9:I9"/>
    <mergeCell ref="K10:K11"/>
    <mergeCell ref="I10:I11"/>
    <mergeCell ref="J10:J11"/>
    <mergeCell ref="G10:G11"/>
    <mergeCell ref="F10:F11"/>
    <mergeCell ref="H10:H11"/>
    <mergeCell ref="AD10:AF10"/>
    <mergeCell ref="C2:D6"/>
    <mergeCell ref="E2:I6"/>
    <mergeCell ref="J2:J3"/>
    <mergeCell ref="J5:J6"/>
    <mergeCell ref="F8:I8"/>
  </mergeCells>
  <phoneticPr fontId="9" type="noConversion"/>
  <conditionalFormatting sqref="N29 N53 N56:N58 N12:N18 N25:N26 N43:N51 N38:N40">
    <cfRule type="expression" dxfId="1279" priority="93855" stopIfTrue="1">
      <formula>B12=""</formula>
    </cfRule>
    <cfRule type="expression" dxfId="1278" priority="104174">
      <formula>B12&lt;&gt;""</formula>
    </cfRule>
  </conditionalFormatting>
  <conditionalFormatting sqref="B48 B51:B52 B55:B60 B24:B25 B38 C36:C39 B13:B15 B40:C40 C41:C60">
    <cfRule type="expression" dxfId="1277" priority="93881" stopIfTrue="1">
      <formula>B13=""</formula>
    </cfRule>
    <cfRule type="expression" dxfId="1276" priority="104184">
      <formula>B13&lt;&gt;""</formula>
    </cfRule>
  </conditionalFormatting>
  <conditionalFormatting sqref="D58:D60 E25:E26 D48:E57 C13:C29 E36:E39 D40:E40 E41:E47">
    <cfRule type="expression" dxfId="1275" priority="104183">
      <formula>B13&lt;&gt;""</formula>
    </cfRule>
  </conditionalFormatting>
  <conditionalFormatting sqref="L44:L48 L61:M118 L29 L12 L53 L56:L58 L25:L26 M49:M51">
    <cfRule type="expression" dxfId="1274" priority="104175">
      <formula>B12&lt;&gt;""</formula>
    </cfRule>
  </conditionalFormatting>
  <conditionalFormatting sqref="T51 V51 Q61:Q238 Q48:Q51 S49:S51">
    <cfRule type="expression" dxfId="1273" priority="104173">
      <formula>C48&lt;&gt;""</formula>
    </cfRule>
  </conditionalFormatting>
  <conditionalFormatting sqref="X29 X43:X48 X31:X35 X53:X58 X12:X23 X25:X26 X38:X40">
    <cfRule type="expression" dxfId="1272" priority="93848" stopIfTrue="1">
      <formula>B12=""</formula>
    </cfRule>
    <cfRule type="expression" dxfId="1271" priority="104170">
      <formula>B12&lt;&gt;""</formula>
    </cfRule>
  </conditionalFormatting>
  <conditionalFormatting sqref="BF59:BF60 BF20 BF34:BF35 BF52:BF57 BF38 BF48 BF12:BF18 BF24:BF31">
    <cfRule type="expression" dxfId="1270" priority="102566">
      <formula>L12&lt;&gt;""</formula>
    </cfRule>
    <cfRule type="expression" dxfId="1269" priority="102567">
      <formula>L12&lt;&gt;””</formula>
    </cfRule>
  </conditionalFormatting>
  <conditionalFormatting sqref="BJ12:BJ60">
    <cfRule type="expression" dxfId="1268" priority="105227">
      <formula>AI12="No hay control"</formula>
    </cfRule>
  </conditionalFormatting>
  <conditionalFormatting sqref="BH29:BH30 BH32 BH20 BH34:BH35 BH12:BH18 BH25:BH26 BH43:BH58 BH38:BH40 BP12:BP60">
    <cfRule type="expression" dxfId="1267" priority="99469">
      <formula>B12&lt;&gt;""</formula>
    </cfRule>
    <cfRule type="cellIs" dxfId="1266" priority="99472" stopIfTrue="1" operator="equal">
      <formula>"EXTREMO"</formula>
    </cfRule>
    <cfRule type="cellIs" dxfId="1265" priority="99473" stopIfTrue="1" operator="equal">
      <formula>"ALTO"</formula>
    </cfRule>
    <cfRule type="cellIs" dxfId="1264" priority="99474" stopIfTrue="1" operator="equal">
      <formula>"MODERADO"</formula>
    </cfRule>
  </conditionalFormatting>
  <conditionalFormatting sqref="BG29:BG30 BG20 BG34:BG35 BG12:BG18 BG25:BG27 BG43:BG58 BG38:BG40 BS12:BS60">
    <cfRule type="expression" dxfId="1263" priority="99507">
      <formula>C12&lt;&gt;""</formula>
    </cfRule>
    <cfRule type="cellIs" dxfId="1262" priority="99508" stopIfTrue="1" operator="equal">
      <formula>"EXTREMO"</formula>
    </cfRule>
    <cfRule type="cellIs" dxfId="1261" priority="99509" stopIfTrue="1" operator="equal">
      <formula>"ALTO"</formula>
    </cfRule>
    <cfRule type="cellIs" dxfId="1260" priority="99510" stopIfTrue="1" operator="equal">
      <formula>"MODERADO"</formula>
    </cfRule>
  </conditionalFormatting>
  <conditionalFormatting sqref="BI29:BI32 BI12:BI18 BI34:BI35 BI24:BI26 BI48:BI60 BI38:BI40 BK12:BL60">
    <cfRule type="expression" dxfId="1259" priority="106154">
      <formula>#REF!&lt;&gt;""</formula>
    </cfRule>
    <cfRule type="cellIs" dxfId="1258" priority="106155" stopIfTrue="1" operator="equal">
      <formula>"EXTREMO"</formula>
    </cfRule>
    <cfRule type="cellIs" dxfId="1257" priority="106156" stopIfTrue="1" operator="equal">
      <formula>"ALTO"</formula>
    </cfRule>
    <cfRule type="cellIs" dxfId="1256" priority="106157" stopIfTrue="1" operator="equal">
      <formula>"MODERADO"</formula>
    </cfRule>
  </conditionalFormatting>
  <conditionalFormatting sqref="K12:K18 K24:K32 K36:K60">
    <cfRule type="expression" dxfId="1255" priority="98545">
      <formula>B12&lt;&gt;""</formula>
    </cfRule>
  </conditionalFormatting>
  <conditionalFormatting sqref="K12:K18 K24:K32 K36:K60">
    <cfRule type="expression" dxfId="1254" priority="98544" stopIfTrue="1">
      <formula>B12=""</formula>
    </cfRule>
  </conditionalFormatting>
  <conditionalFormatting sqref="AC25:AC27 AC12:AC18 AC29:AC32 AC34:AC60">
    <cfRule type="expression" dxfId="1253" priority="93832" stopIfTrue="1">
      <formula>B12=""</formula>
    </cfRule>
    <cfRule type="expression" dxfId="1252" priority="98084">
      <formula>B12&lt;&gt;""</formula>
    </cfRule>
    <cfRule type="expression" dxfId="1251" priority="98085">
      <formula>AC12="No hay control"</formula>
    </cfRule>
  </conditionalFormatting>
  <conditionalFormatting sqref="AG16 AG53:AG54 AG48:AG50">
    <cfRule type="expression" dxfId="1250" priority="93828" stopIfTrue="1">
      <formula>B16=""</formula>
    </cfRule>
    <cfRule type="expression" dxfId="1249" priority="93961">
      <formula>B16&lt;&gt;""</formula>
    </cfRule>
  </conditionalFormatting>
  <conditionalFormatting sqref="D58:D60 E25:E26 D48:E57 C13:C29 E36:E39 D40:E40 E41:E47">
    <cfRule type="expression" dxfId="1248" priority="93878" stopIfTrue="1">
      <formula>B13=""</formula>
    </cfRule>
  </conditionalFormatting>
  <conditionalFormatting sqref="I52:I60 I12:I29 I36:I40">
    <cfRule type="expression" dxfId="1247" priority="93863" stopIfTrue="1">
      <formula>B12=""</formula>
    </cfRule>
    <cfRule type="expression" dxfId="1246" priority="93864">
      <formula>B12&lt;&gt;""</formula>
    </cfRule>
  </conditionalFormatting>
  <conditionalFormatting sqref="L44:L48 L29 L12 L53 L56:L58 L25:L26">
    <cfRule type="expression" dxfId="1245" priority="93858" stopIfTrue="1">
      <formula>B12=""</formula>
    </cfRule>
  </conditionalFormatting>
  <conditionalFormatting sqref="P29 O43:O48 O51 O12:P15 O25:P26 O38:O40">
    <cfRule type="expression" dxfId="1244" priority="93854" stopIfTrue="1">
      <formula>B12=""</formula>
    </cfRule>
  </conditionalFormatting>
  <conditionalFormatting sqref="Q13:Q15 Q29 Q25:Q26 Q38:Q39">
    <cfRule type="expression" dxfId="1243" priority="93852" stopIfTrue="1">
      <formula>B13=""</formula>
    </cfRule>
    <cfRule type="expression" dxfId="1242" priority="93853">
      <formula>B13&lt;&gt;""</formula>
    </cfRule>
  </conditionalFormatting>
  <conditionalFormatting sqref="AB53:AB54 AB16 AB18 AB43:AB50">
    <cfRule type="expression" dxfId="1241" priority="93835" stopIfTrue="1">
      <formula>B16=""</formula>
    </cfRule>
    <cfRule type="expression" dxfId="1240" priority="93836">
      <formula>B16&lt;&gt;""</formula>
    </cfRule>
  </conditionalFormatting>
  <conditionalFormatting sqref="AP53:AP54 AP51 AP18 AP26:AP27 AP31 AP33 AP38 AP48 AP13:AP16">
    <cfRule type="expression" dxfId="1239" priority="93779" stopIfTrue="1">
      <formula>B13=""</formula>
    </cfRule>
  </conditionalFormatting>
  <conditionalFormatting sqref="AT13:AT14 AT53:AT57 AT16 AT26:AT27 AT33:AT34 AT18:AT23 AT43:AT51">
    <cfRule type="expression" dxfId="1238" priority="93761">
      <formula>B13=""</formula>
    </cfRule>
  </conditionalFormatting>
  <conditionalFormatting sqref="AU13:AU14 AU53:AU57 AU16 AU26:AU27 AU33:AU34 AU18:AU23 AU43:AU51">
    <cfRule type="expression" dxfId="1237" priority="93755" stopIfTrue="1">
      <formula>B13=""</formula>
    </cfRule>
  </conditionalFormatting>
  <conditionalFormatting sqref="BJ12:BJ60">
    <cfRule type="expression" dxfId="1236" priority="107231">
      <formula>#REF!&lt;&gt;""</formula>
    </cfRule>
    <cfRule type="expression" dxfId="1235" priority="107232">
      <formula>AC12="No hay control"</formula>
    </cfRule>
    <cfRule type="expression" dxfId="1234" priority="107233">
      <formula>AC12="No hay control"</formula>
    </cfRule>
  </conditionalFormatting>
  <conditionalFormatting sqref="H33:H35 I48:I49 F51:H60 I51 F50:I50 F12:H32 F36:H49">
    <cfRule type="expression" dxfId="1233" priority="93406" stopIfTrue="1">
      <formula>C12=""</formula>
    </cfRule>
    <cfRule type="expression" dxfId="1232" priority="93407">
      <formula>C12&lt;&gt;""</formula>
    </cfRule>
  </conditionalFormatting>
  <conditionalFormatting sqref="D24:D32 D12:D18 D36:D39 D41:D47">
    <cfRule type="expression" dxfId="1231" priority="93159" stopIfTrue="1">
      <formula>B12=""</formula>
    </cfRule>
    <cfRule type="expression" dxfId="1230" priority="93160">
      <formula>B12&lt;&gt;""</formula>
    </cfRule>
  </conditionalFormatting>
  <conditionalFormatting sqref="J27:J30 J53:J54 J57 J16:J18 J24:J25 I36:I37 J43:J51 I12:J15 I38:J40">
    <cfRule type="expression" dxfId="1229" priority="93061" stopIfTrue="1">
      <formula>C12=""</formula>
    </cfRule>
    <cfRule type="expression" dxfId="1228" priority="93062">
      <formula>C12&lt;&gt;""</formula>
    </cfRule>
  </conditionalFormatting>
  <conditionalFormatting sqref="O27 O16:O18 P53 M53 P56:P58 M56:M58 M25 M38:M39 W49:X51 P48:P50 R49:R50 T49:T50 V49:V50 P38:P40">
    <cfRule type="expression" dxfId="1227" priority="89402">
      <formula>#REF!&lt;&gt;""</formula>
    </cfRule>
  </conditionalFormatting>
  <conditionalFormatting sqref="W43:W48 W33:W35 W53:W58 W12:W23 W25:W27 W38:W40">
    <cfRule type="expression" dxfId="1226" priority="85449" stopIfTrue="1">
      <formula>B12=""</formula>
    </cfRule>
  </conditionalFormatting>
  <conditionalFormatting sqref="W43:W48 W33:W35 W53:W58 W12:W23 W25:W27 W38:W40">
    <cfRule type="expression" dxfId="1225" priority="85450">
      <formula>B12&lt;&gt;""</formula>
    </cfRule>
    <cfRule type="expression" dxfId="1224" priority="85451">
      <formula>W12="Bajo"</formula>
    </cfRule>
    <cfRule type="expression" dxfId="1223" priority="85452">
      <formula>W12="Moderado"</formula>
    </cfRule>
    <cfRule type="expression" dxfId="1222" priority="85453">
      <formula>W12="Alto"</formula>
    </cfRule>
    <cfRule type="expression" dxfId="1221" priority="85454">
      <formula>W12="Extremo"</formula>
    </cfRule>
  </conditionalFormatting>
  <conditionalFormatting sqref="M16:M18 P16:P18">
    <cfRule type="expression" dxfId="1220" priority="85279">
      <formula>#REF!&lt;&gt;""</formula>
    </cfRule>
  </conditionalFormatting>
  <conditionalFormatting sqref="Q43:V47 Q16:V18 Q36:V37 R55:V55 Q24:V24 Q27:V27 R59:V60 Q12:V12 R28:V29 Q30:V32 Q52:V52 R13:V15 R53:V53 Q56:V58 R25:V26 R38:V39">
    <cfRule type="expression" dxfId="1219" priority="85269" stopIfTrue="1">
      <formula>A12=""</formula>
    </cfRule>
    <cfRule type="expression" dxfId="1218" priority="85270">
      <formula>A12&lt;&gt;""</formula>
    </cfRule>
  </conditionalFormatting>
  <conditionalFormatting sqref="BO12:BO60">
    <cfRule type="expression" dxfId="1217" priority="110366">
      <formula>L12&lt;&gt;""</formula>
    </cfRule>
    <cfRule type="cellIs" dxfId="1216" priority="110367" stopIfTrue="1" operator="equal">
      <formula>"EXTREMO"</formula>
    </cfRule>
    <cfRule type="cellIs" dxfId="1215" priority="110368" stopIfTrue="1" operator="equal">
      <formula>"ALTO"</formula>
    </cfRule>
    <cfRule type="cellIs" dxfId="1214" priority="110369" stopIfTrue="1" operator="equal">
      <formula>"MODERADO"</formula>
    </cfRule>
  </conditionalFormatting>
  <conditionalFormatting sqref="M13:M14 M16:M18">
    <cfRule type="expression" dxfId="1213" priority="85038">
      <formula>#REF!&lt;&gt;""</formula>
    </cfRule>
  </conditionalFormatting>
  <conditionalFormatting sqref="M16:M18">
    <cfRule type="expression" dxfId="1212" priority="85037">
      <formula>#REF!&lt;&gt;""</formula>
    </cfRule>
  </conditionalFormatting>
  <conditionalFormatting sqref="BY12:BY60">
    <cfRule type="expression" dxfId="1211" priority="84176">
      <formula>BY12="Extremo"</formula>
    </cfRule>
    <cfRule type="expression" dxfId="1210" priority="84177">
      <formula>BY12="Alto"</formula>
    </cfRule>
    <cfRule type="expression" dxfId="1209" priority="84178">
      <formula>BY12="Moderado"</formula>
    </cfRule>
    <cfRule type="expression" dxfId="1208" priority="84179">
      <formula>BY12="Bajo"</formula>
    </cfRule>
  </conditionalFormatting>
  <conditionalFormatting sqref="BE16 BE18 BE24 BE26:BE31">
    <cfRule type="expression" dxfId="1207" priority="83926">
      <formula>H16&lt;&gt;""</formula>
    </cfRule>
    <cfRule type="expression" dxfId="1206" priority="83927">
      <formula>H16&lt;&gt;””</formula>
    </cfRule>
  </conditionalFormatting>
  <conditionalFormatting sqref="AW12:AW23 AW25:AW27 AW43:AW55 AW29:AW35">
    <cfRule type="expression" dxfId="1205" priority="83530" stopIfTrue="1">
      <formula>B12=""</formula>
    </cfRule>
  </conditionalFormatting>
  <conditionalFormatting sqref="R51 P29 O61:P238 O43:O48 O51:P51 O12:P15 O25:P26 O38:O40">
    <cfRule type="expression" dxfId="1204" priority="83348">
      <formula>B12&lt;&gt;""</formula>
    </cfRule>
  </conditionalFormatting>
  <conditionalFormatting sqref="AX25:AX27 AX43:AX55 AX12:AX23 AX29:AX35">
    <cfRule type="expression" dxfId="1203" priority="83309" stopIfTrue="1">
      <formula>B12=""</formula>
    </cfRule>
  </conditionalFormatting>
  <conditionalFormatting sqref="BI29:BI30 BI32">
    <cfRule type="expression" dxfId="1202" priority="81956">
      <formula>#REF!&lt;&gt;""</formula>
    </cfRule>
    <cfRule type="cellIs" dxfId="1201" priority="81957" stopIfTrue="1" operator="equal">
      <formula>"EXTREMO"</formula>
    </cfRule>
    <cfRule type="cellIs" dxfId="1200" priority="81958" stopIfTrue="1" operator="equal">
      <formula>"ALTO"</formula>
    </cfRule>
    <cfRule type="cellIs" dxfId="1199" priority="81959" stopIfTrue="1" operator="equal">
      <formula>"MODERADO"</formula>
    </cfRule>
  </conditionalFormatting>
  <conditionalFormatting sqref="M13:M15">
    <cfRule type="expression" dxfId="1198" priority="81827">
      <formula>#REF!&lt;&gt;""</formula>
    </cfRule>
  </conditionalFormatting>
  <conditionalFormatting sqref="AG13:AG14">
    <cfRule type="expression" dxfId="1197" priority="76363" stopIfTrue="1">
      <formula>B13=""</formula>
    </cfRule>
    <cfRule type="expression" dxfId="1196" priority="76367">
      <formula>B13&lt;&gt;""</formula>
    </cfRule>
  </conditionalFormatting>
  <conditionalFormatting sqref="AB13:AB14">
    <cfRule type="expression" dxfId="1195" priority="76365" stopIfTrue="1">
      <formula>B13=""</formula>
    </cfRule>
    <cfRule type="expression" dxfId="1194" priority="76366">
      <formula>B13&lt;&gt;""</formula>
    </cfRule>
  </conditionalFormatting>
  <conditionalFormatting sqref="V54 BY12:BY60">
    <cfRule type="expression" dxfId="1193" priority="66230" stopIfTrue="1">
      <formula>#REF!=""</formula>
    </cfRule>
    <cfRule type="expression" dxfId="1192" priority="66231">
      <formula>#REF!&lt;&gt;""</formula>
    </cfRule>
  </conditionalFormatting>
  <conditionalFormatting sqref="AY15:BD16 AY25:BE25 AY17:BE17 AY19:BE23 AY36:BE36 AY35:BD35 AY52:BE56 AZ57:BE60 AY18:BD18 AZ24:BD24 AY48:BE48 AY49:AY50 AZ49:BE51 AY32:BE34 AZ37:BE39 AY12:BE14 AY26:BD31 AY40:BE40 AZ41:BE47">
    <cfRule type="expression" dxfId="1191" priority="65811">
      <formula>C12&lt;&gt;""</formula>
    </cfRule>
    <cfRule type="expression" dxfId="1190" priority="65812">
      <formula>C12&lt;&gt;””</formula>
    </cfRule>
  </conditionalFormatting>
  <conditionalFormatting sqref="AA34 AA59 AA25 AA36:AA38 AA41:AA53 AA12:AA18 AA29:AA30">
    <cfRule type="expression" dxfId="1189" priority="52872" stopIfTrue="1">
      <formula>#REF!=""</formula>
    </cfRule>
    <cfRule type="expression" dxfId="1188" priority="52873">
      <formula>#REF!&lt;&gt;""</formula>
    </cfRule>
    <cfRule type="expression" dxfId="1187" priority="52874">
      <formula>Q12="No hay control"</formula>
    </cfRule>
  </conditionalFormatting>
  <conditionalFormatting sqref="B16:B18">
    <cfRule type="expression" dxfId="1186" priority="50209" stopIfTrue="1">
      <formula>B16=""</formula>
    </cfRule>
    <cfRule type="expression" dxfId="1185" priority="50237">
      <formula>B16&lt;&gt;""</formula>
    </cfRule>
  </conditionalFormatting>
  <conditionalFormatting sqref="AG18">
    <cfRule type="expression" dxfId="1184" priority="49836" stopIfTrue="1">
      <formula>B18=""</formula>
    </cfRule>
    <cfRule type="expression" dxfId="1183" priority="49838">
      <formula>B18&lt;&gt;""</formula>
    </cfRule>
  </conditionalFormatting>
  <conditionalFormatting sqref="X24">
    <cfRule type="expression" dxfId="1182" priority="46341" stopIfTrue="1">
      <formula>B24=""</formula>
    </cfRule>
    <cfRule type="expression" dxfId="1181" priority="46368">
      <formula>B24&lt;&gt;""</formula>
    </cfRule>
  </conditionalFormatting>
  <conditionalFormatting sqref="BH24">
    <cfRule type="expression" dxfId="1180" priority="46354">
      <formula>B24&lt;&gt;""</formula>
    </cfRule>
    <cfRule type="cellIs" dxfId="1179" priority="46355" stopIfTrue="1" operator="equal">
      <formula>"EXTREMO"</formula>
    </cfRule>
    <cfRule type="cellIs" dxfId="1178" priority="46356" stopIfTrue="1" operator="equal">
      <formula>"ALTO"</formula>
    </cfRule>
    <cfRule type="cellIs" dxfId="1177" priority="46357" stopIfTrue="1" operator="equal">
      <formula>"MODERADO"</formula>
    </cfRule>
  </conditionalFormatting>
  <conditionalFormatting sqref="BG24">
    <cfRule type="expression" dxfId="1176" priority="46358">
      <formula>C24&lt;&gt;""</formula>
    </cfRule>
    <cfRule type="cellIs" dxfId="1175" priority="46359" stopIfTrue="1" operator="equal">
      <formula>"EXTREMO"</formula>
    </cfRule>
    <cfRule type="cellIs" dxfId="1174" priority="46360" stopIfTrue="1" operator="equal">
      <formula>"ALTO"</formula>
    </cfRule>
    <cfRule type="cellIs" dxfId="1173" priority="46361" stopIfTrue="1" operator="equal">
      <formula>"MODERADO"</formula>
    </cfRule>
  </conditionalFormatting>
  <conditionalFormatting sqref="AT24">
    <cfRule type="expression" dxfId="1172" priority="46332">
      <formula>B24=""</formula>
    </cfRule>
  </conditionalFormatting>
  <conditionalFormatting sqref="AU24">
    <cfRule type="expression" dxfId="1171" priority="46331" stopIfTrue="1">
      <formula>B24=""</formula>
    </cfRule>
  </conditionalFormatting>
  <conditionalFormatting sqref="AW24">
    <cfRule type="expression" dxfId="1170" priority="46330" stopIfTrue="1">
      <formula>B24=""</formula>
    </cfRule>
  </conditionalFormatting>
  <conditionalFormatting sqref="AX24">
    <cfRule type="expression" dxfId="1169" priority="46329" stopIfTrue="1">
      <formula>B24=""</formula>
    </cfRule>
  </conditionalFormatting>
  <conditionalFormatting sqref="W24">
    <cfRule type="expression" dxfId="1168" priority="46307" stopIfTrue="1">
      <formula>B24=""</formula>
    </cfRule>
  </conditionalFormatting>
  <conditionalFormatting sqref="W24">
    <cfRule type="expression" dxfId="1167" priority="46308">
      <formula>B24&lt;&gt;""</formula>
    </cfRule>
    <cfRule type="expression" dxfId="1166" priority="46309">
      <formula>W24="Bajo"</formula>
    </cfRule>
    <cfRule type="expression" dxfId="1165" priority="46310">
      <formula>W24="Moderado"</formula>
    </cfRule>
    <cfRule type="expression" dxfId="1164" priority="46311">
      <formula>W24="Alto"</formula>
    </cfRule>
    <cfRule type="expression" dxfId="1163" priority="46312">
      <formula>W24="Extremo"</formula>
    </cfRule>
  </conditionalFormatting>
  <conditionalFormatting sqref="M26">
    <cfRule type="expression" dxfId="1162" priority="45897">
      <formula>#REF!&lt;&gt;""</formula>
    </cfRule>
  </conditionalFormatting>
  <conditionalFormatting sqref="B26">
    <cfRule type="expression" dxfId="1161" priority="45893" stopIfTrue="1">
      <formula>B26=""</formula>
    </cfRule>
    <cfRule type="expression" dxfId="1160" priority="45894">
      <formula>B26&lt;&gt;""</formula>
    </cfRule>
  </conditionalFormatting>
  <conditionalFormatting sqref="P24">
    <cfRule type="expression" dxfId="1159" priority="45810">
      <formula>#REF!&lt;&gt;""</formula>
    </cfRule>
  </conditionalFormatting>
  <conditionalFormatting sqref="N24">
    <cfRule type="expression" dxfId="1158" priority="45835" stopIfTrue="1">
      <formula>B24=""</formula>
    </cfRule>
    <cfRule type="expression" dxfId="1157" priority="45836">
      <formula>B24&lt;&gt;""</formula>
    </cfRule>
  </conditionalFormatting>
  <conditionalFormatting sqref="O24">
    <cfRule type="expression" dxfId="1156" priority="45834">
      <formula>#REF!&lt;&gt;""</formula>
    </cfRule>
  </conditionalFormatting>
  <conditionalFormatting sqref="M24">
    <cfRule type="expression" dxfId="1155" priority="45833">
      <formula>#REF!&lt;&gt;""</formula>
    </cfRule>
  </conditionalFormatting>
  <conditionalFormatting sqref="M24">
    <cfRule type="expression" dxfId="1154" priority="45832">
      <formula>#REF!&lt;&gt;""</formula>
    </cfRule>
  </conditionalFormatting>
  <conditionalFormatting sqref="M24">
    <cfRule type="expression" dxfId="1153" priority="45831">
      <formula>#REF!&lt;&gt;""</formula>
    </cfRule>
  </conditionalFormatting>
  <conditionalFormatting sqref="M24">
    <cfRule type="expression" dxfId="1152" priority="45830">
      <formula>#REF!&lt;&gt;""</formula>
    </cfRule>
  </conditionalFormatting>
  <conditionalFormatting sqref="M24">
    <cfRule type="expression" dxfId="1151" priority="45829">
      <formula>#REF!&lt;&gt;""</formula>
    </cfRule>
  </conditionalFormatting>
  <conditionalFormatting sqref="M24">
    <cfRule type="expression" dxfId="1150" priority="45828">
      <formula>#REF!&lt;&gt;""</formula>
    </cfRule>
  </conditionalFormatting>
  <conditionalFormatting sqref="M24">
    <cfRule type="expression" dxfId="1149" priority="45827">
      <formula>#REF!&lt;&gt;""</formula>
    </cfRule>
  </conditionalFormatting>
  <conditionalFormatting sqref="M24">
    <cfRule type="expression" dxfId="1148" priority="45826">
      <formula>#REF!&lt;&gt;""</formula>
    </cfRule>
  </conditionalFormatting>
  <conditionalFormatting sqref="M24">
    <cfRule type="expression" dxfId="1147" priority="45825">
      <formula>#REF!&lt;&gt;""</formula>
    </cfRule>
  </conditionalFormatting>
  <conditionalFormatting sqref="M24">
    <cfRule type="expression" dxfId="1146" priority="45824">
      <formula>#REF!&lt;&gt;""</formula>
    </cfRule>
  </conditionalFormatting>
  <conditionalFormatting sqref="M24">
    <cfRule type="expression" dxfId="1145" priority="45823">
      <formula>#REF!&lt;&gt;""</formula>
    </cfRule>
  </conditionalFormatting>
  <conditionalFormatting sqref="M24">
    <cfRule type="expression" dxfId="1144" priority="45822">
      <formula>#REF!&lt;&gt;""</formula>
    </cfRule>
  </conditionalFormatting>
  <conditionalFormatting sqref="P24">
    <cfRule type="expression" dxfId="1143" priority="45821">
      <formula>#REF!&lt;&gt;""</formula>
    </cfRule>
  </conditionalFormatting>
  <conditionalFormatting sqref="P24">
    <cfRule type="expression" dxfId="1142" priority="45820">
      <formula>#REF!&lt;&gt;""</formula>
    </cfRule>
  </conditionalFormatting>
  <conditionalFormatting sqref="P24">
    <cfRule type="expression" dxfId="1141" priority="45819">
      <formula>#REF!&lt;&gt;""</formula>
    </cfRule>
  </conditionalFormatting>
  <conditionalFormatting sqref="P24">
    <cfRule type="expression" dxfId="1140" priority="45818">
      <formula>#REF!&lt;&gt;""</formula>
    </cfRule>
  </conditionalFormatting>
  <conditionalFormatting sqref="P24">
    <cfRule type="expression" dxfId="1139" priority="45817">
      <formula>#REF!&lt;&gt;""</formula>
    </cfRule>
  </conditionalFormatting>
  <conditionalFormatting sqref="P24">
    <cfRule type="expression" dxfId="1138" priority="45816">
      <formula>#REF!&lt;&gt;""</formula>
    </cfRule>
  </conditionalFormatting>
  <conditionalFormatting sqref="P24">
    <cfRule type="expression" dxfId="1137" priority="45815">
      <formula>#REF!&lt;&gt;""</formula>
    </cfRule>
  </conditionalFormatting>
  <conditionalFormatting sqref="P24">
    <cfRule type="expression" dxfId="1136" priority="45814">
      <formula>#REF!&lt;&gt;""</formula>
    </cfRule>
  </conditionalFormatting>
  <conditionalFormatting sqref="P24">
    <cfRule type="expression" dxfId="1135" priority="45813">
      <formula>#REF!&lt;&gt;""</formula>
    </cfRule>
  </conditionalFormatting>
  <conditionalFormatting sqref="P24">
    <cfRule type="expression" dxfId="1134" priority="45812">
      <formula>#REF!&lt;&gt;""</formula>
    </cfRule>
  </conditionalFormatting>
  <conditionalFormatting sqref="P24">
    <cfRule type="expression" dxfId="1133" priority="45811">
      <formula>#REF!&lt;&gt;""</formula>
    </cfRule>
  </conditionalFormatting>
  <conditionalFormatting sqref="N27">
    <cfRule type="expression" dxfId="1132" priority="44557" stopIfTrue="1">
      <formula>B27=""</formula>
    </cfRule>
    <cfRule type="expression" dxfId="1131" priority="44584">
      <formula>B27&lt;&gt;""</formula>
    </cfRule>
  </conditionalFormatting>
  <conditionalFormatting sqref="B29">
    <cfRule type="expression" dxfId="1130" priority="44562" stopIfTrue="1">
      <formula>B29=""</formula>
    </cfRule>
    <cfRule type="expression" dxfId="1129" priority="44587">
      <formula>B29&lt;&gt;""</formula>
    </cfRule>
  </conditionalFormatting>
  <conditionalFormatting sqref="E27:E29">
    <cfRule type="expression" dxfId="1128" priority="44586">
      <formula>D27&lt;&gt;""</formula>
    </cfRule>
  </conditionalFormatting>
  <conditionalFormatting sqref="X27">
    <cfRule type="expression" dxfId="1127" priority="44553" stopIfTrue="1">
      <formula>B27=""</formula>
    </cfRule>
    <cfRule type="expression" dxfId="1126" priority="44582">
      <formula>B27&lt;&gt;""</formula>
    </cfRule>
  </conditionalFormatting>
  <conditionalFormatting sqref="E27:E29">
    <cfRule type="expression" dxfId="1125" priority="44561" stopIfTrue="1">
      <formula>D27=""</formula>
    </cfRule>
  </conditionalFormatting>
  <conditionalFormatting sqref="W29">
    <cfRule type="expression" dxfId="1124" priority="44524" stopIfTrue="1">
      <formula>B29=""</formula>
    </cfRule>
  </conditionalFormatting>
  <conditionalFormatting sqref="W29">
    <cfRule type="expression" dxfId="1123" priority="44525">
      <formula>B29&lt;&gt;""</formula>
    </cfRule>
    <cfRule type="expression" dxfId="1122" priority="44526">
      <formula>W29="Bajo"</formula>
    </cfRule>
    <cfRule type="expression" dxfId="1121" priority="44527">
      <formula>W29="Moderado"</formula>
    </cfRule>
    <cfRule type="expression" dxfId="1120" priority="44528">
      <formula>W29="Alto"</formula>
    </cfRule>
    <cfRule type="expression" dxfId="1119" priority="44529">
      <formula>W29="Extremo"</formula>
    </cfRule>
  </conditionalFormatting>
  <conditionalFormatting sqref="M29">
    <cfRule type="expression" dxfId="1118" priority="44519">
      <formula>#REF!&lt;&gt;""</formula>
    </cfRule>
  </conditionalFormatting>
  <conditionalFormatting sqref="B27">
    <cfRule type="expression" dxfId="1117" priority="44445" stopIfTrue="1">
      <formula>B27=""</formula>
    </cfRule>
    <cfRule type="expression" dxfId="1116" priority="44446">
      <formula>B27&lt;&gt;""</formula>
    </cfRule>
  </conditionalFormatting>
  <conditionalFormatting sqref="P27">
    <cfRule type="expression" dxfId="1115" priority="44416">
      <formula>#REF!&lt;&gt;""</formula>
    </cfRule>
  </conditionalFormatting>
  <conditionalFormatting sqref="M27">
    <cfRule type="expression" dxfId="1114" priority="44439">
      <formula>#REF!&lt;&gt;""</formula>
    </cfRule>
  </conditionalFormatting>
  <conditionalFormatting sqref="M27">
    <cfRule type="expression" dxfId="1113" priority="44438">
      <formula>#REF!&lt;&gt;""</formula>
    </cfRule>
  </conditionalFormatting>
  <conditionalFormatting sqref="M27">
    <cfRule type="expression" dxfId="1112" priority="44437">
      <formula>#REF!&lt;&gt;""</formula>
    </cfRule>
  </conditionalFormatting>
  <conditionalFormatting sqref="M27">
    <cfRule type="expression" dxfId="1111" priority="44436">
      <formula>#REF!&lt;&gt;""</formula>
    </cfRule>
  </conditionalFormatting>
  <conditionalFormatting sqref="M27">
    <cfRule type="expression" dxfId="1110" priority="44435">
      <formula>#REF!&lt;&gt;""</formula>
    </cfRule>
  </conditionalFormatting>
  <conditionalFormatting sqref="M27">
    <cfRule type="expression" dxfId="1109" priority="44434">
      <formula>#REF!&lt;&gt;""</formula>
    </cfRule>
  </conditionalFormatting>
  <conditionalFormatting sqref="M27">
    <cfRule type="expression" dxfId="1108" priority="44433">
      <formula>#REF!&lt;&gt;""</formula>
    </cfRule>
  </conditionalFormatting>
  <conditionalFormatting sqref="M27">
    <cfRule type="expression" dxfId="1107" priority="44432">
      <formula>#REF!&lt;&gt;""</formula>
    </cfRule>
  </conditionalFormatting>
  <conditionalFormatting sqref="M27">
    <cfRule type="expression" dxfId="1106" priority="44431">
      <formula>#REF!&lt;&gt;""</formula>
    </cfRule>
  </conditionalFormatting>
  <conditionalFormatting sqref="M27">
    <cfRule type="expression" dxfId="1105" priority="44430">
      <formula>#REF!&lt;&gt;""</formula>
    </cfRule>
  </conditionalFormatting>
  <conditionalFormatting sqref="M27">
    <cfRule type="expression" dxfId="1104" priority="44429">
      <formula>#REF!&lt;&gt;""</formula>
    </cfRule>
  </conditionalFormatting>
  <conditionalFormatting sqref="M27">
    <cfRule type="expression" dxfId="1103" priority="44428">
      <formula>#REF!&lt;&gt;""</formula>
    </cfRule>
  </conditionalFormatting>
  <conditionalFormatting sqref="P27">
    <cfRule type="expression" dxfId="1102" priority="44427">
      <formula>#REF!&lt;&gt;""</formula>
    </cfRule>
  </conditionalFormatting>
  <conditionalFormatting sqref="P27">
    <cfRule type="expression" dxfId="1101" priority="44426">
      <formula>#REF!&lt;&gt;""</formula>
    </cfRule>
  </conditionalFormatting>
  <conditionalFormatting sqref="P27">
    <cfRule type="expression" dxfId="1100" priority="44425">
      <formula>#REF!&lt;&gt;""</formula>
    </cfRule>
  </conditionalFormatting>
  <conditionalFormatting sqref="P27">
    <cfRule type="expression" dxfId="1099" priority="44424">
      <formula>#REF!&lt;&gt;""</formula>
    </cfRule>
  </conditionalFormatting>
  <conditionalFormatting sqref="P27">
    <cfRule type="expression" dxfId="1098" priority="44423">
      <formula>#REF!&lt;&gt;""</formula>
    </cfRule>
  </conditionalFormatting>
  <conditionalFormatting sqref="P27">
    <cfRule type="expression" dxfId="1097" priority="44422">
      <formula>#REF!&lt;&gt;""</formula>
    </cfRule>
  </conditionalFormatting>
  <conditionalFormatting sqref="P27">
    <cfRule type="expression" dxfId="1096" priority="44421">
      <formula>#REF!&lt;&gt;""</formula>
    </cfRule>
  </conditionalFormatting>
  <conditionalFormatting sqref="P27">
    <cfRule type="expression" dxfId="1095" priority="44420">
      <formula>#REF!&lt;&gt;""</formula>
    </cfRule>
  </conditionalFormatting>
  <conditionalFormatting sqref="P27">
    <cfRule type="expression" dxfId="1094" priority="44419">
      <formula>#REF!&lt;&gt;""</formula>
    </cfRule>
  </conditionalFormatting>
  <conditionalFormatting sqref="P27">
    <cfRule type="expression" dxfId="1093" priority="44418">
      <formula>#REF!&lt;&gt;""</formula>
    </cfRule>
  </conditionalFormatting>
  <conditionalFormatting sqref="P27">
    <cfRule type="expression" dxfId="1092" priority="44417">
      <formula>#REF!&lt;&gt;""</formula>
    </cfRule>
  </conditionalFormatting>
  <conditionalFormatting sqref="N28">
    <cfRule type="expression" dxfId="1091" priority="44258" stopIfTrue="1">
      <formula>B28=""</formula>
    </cfRule>
    <cfRule type="expression" dxfId="1090" priority="44277">
      <formula>B28&lt;&gt;""</formula>
    </cfRule>
  </conditionalFormatting>
  <conditionalFormatting sqref="L28">
    <cfRule type="expression" dxfId="1089" priority="44278">
      <formula>B28&lt;&gt;""</formula>
    </cfRule>
  </conditionalFormatting>
  <conditionalFormatting sqref="O28:P28">
    <cfRule type="expression" dxfId="1088" priority="44276">
      <formula>B28&lt;&gt;""</formula>
    </cfRule>
  </conditionalFormatting>
  <conditionalFormatting sqref="X28">
    <cfRule type="expression" dxfId="1087" priority="44254" stopIfTrue="1">
      <formula>B28=""</formula>
    </cfRule>
    <cfRule type="expression" dxfId="1086" priority="44275">
      <formula>B28&lt;&gt;""</formula>
    </cfRule>
  </conditionalFormatting>
  <conditionalFormatting sqref="BH28">
    <cfRule type="expression" dxfId="1085" priority="44262">
      <formula>B28&lt;&gt;""</formula>
    </cfRule>
    <cfRule type="cellIs" dxfId="1084" priority="44263" stopIfTrue="1" operator="equal">
      <formula>"EXTREMO"</formula>
    </cfRule>
    <cfRule type="cellIs" dxfId="1083" priority="44264" stopIfTrue="1" operator="equal">
      <formula>"ALTO"</formula>
    </cfRule>
    <cfRule type="cellIs" dxfId="1082" priority="44265" stopIfTrue="1" operator="equal">
      <formula>"MODERADO"</formula>
    </cfRule>
  </conditionalFormatting>
  <conditionalFormatting sqref="BG28">
    <cfRule type="expression" dxfId="1081" priority="44266">
      <formula>C28&lt;&gt;""</formula>
    </cfRule>
    <cfRule type="cellIs" dxfId="1080" priority="44267" stopIfTrue="1" operator="equal">
      <formula>"EXTREMO"</formula>
    </cfRule>
    <cfRule type="cellIs" dxfId="1079" priority="44268" stopIfTrue="1" operator="equal">
      <formula>"ALTO"</formula>
    </cfRule>
    <cfRule type="cellIs" dxfId="1078" priority="44269" stopIfTrue="1" operator="equal">
      <formula>"MODERADO"</formula>
    </cfRule>
  </conditionalFormatting>
  <conditionalFormatting sqref="L28">
    <cfRule type="expression" dxfId="1077" priority="44259" stopIfTrue="1">
      <formula>B28=""</formula>
    </cfRule>
  </conditionalFormatting>
  <conditionalFormatting sqref="O28:P28">
    <cfRule type="expression" dxfId="1076" priority="44257" stopIfTrue="1">
      <formula>B28=""</formula>
    </cfRule>
  </conditionalFormatting>
  <conditionalFormatting sqref="Q28">
    <cfRule type="expression" dxfId="1075" priority="44255" stopIfTrue="1">
      <formula>B28=""</formula>
    </cfRule>
    <cfRule type="expression" dxfId="1074" priority="44256">
      <formula>B28&lt;&gt;""</formula>
    </cfRule>
  </conditionalFormatting>
  <conditionalFormatting sqref="AT28">
    <cfRule type="expression" dxfId="1073" priority="44252">
      <formula>B28=""</formula>
    </cfRule>
  </conditionalFormatting>
  <conditionalFormatting sqref="AU28">
    <cfRule type="expression" dxfId="1072" priority="44251" stopIfTrue="1">
      <formula>B28=""</formula>
    </cfRule>
  </conditionalFormatting>
  <conditionalFormatting sqref="AW28">
    <cfRule type="expression" dxfId="1071" priority="44250" stopIfTrue="1">
      <formula>B28=""</formula>
    </cfRule>
  </conditionalFormatting>
  <conditionalFormatting sqref="AX28">
    <cfRule type="expression" dxfId="1070" priority="44249" stopIfTrue="1">
      <formula>B28=""</formula>
    </cfRule>
  </conditionalFormatting>
  <conditionalFormatting sqref="W28">
    <cfRule type="expression" dxfId="1069" priority="44239" stopIfTrue="1">
      <formula>B28=""</formula>
    </cfRule>
  </conditionalFormatting>
  <conditionalFormatting sqref="W28">
    <cfRule type="expression" dxfId="1068" priority="44240">
      <formula>B28&lt;&gt;""</formula>
    </cfRule>
    <cfRule type="expression" dxfId="1067" priority="44241">
      <formula>W28="Bajo"</formula>
    </cfRule>
    <cfRule type="expression" dxfId="1066" priority="44242">
      <formula>W28="Moderado"</formula>
    </cfRule>
    <cfRule type="expression" dxfId="1065" priority="44243">
      <formula>W28="Alto"</formula>
    </cfRule>
    <cfRule type="expression" dxfId="1064" priority="44244">
      <formula>W28="Extremo"</formula>
    </cfRule>
  </conditionalFormatting>
  <conditionalFormatting sqref="BI28">
    <cfRule type="expression" dxfId="1063" priority="44233">
      <formula>#REF!&lt;&gt;""</formula>
    </cfRule>
    <cfRule type="cellIs" dxfId="1062" priority="44234" stopIfTrue="1" operator="equal">
      <formula>"EXTREMO"</formula>
    </cfRule>
    <cfRule type="cellIs" dxfId="1061" priority="44235" stopIfTrue="1" operator="equal">
      <formula>"ALTO"</formula>
    </cfRule>
    <cfRule type="cellIs" dxfId="1060" priority="44236" stopIfTrue="1" operator="equal">
      <formula>"MODERADO"</formula>
    </cfRule>
  </conditionalFormatting>
  <conditionalFormatting sqref="BI28">
    <cfRule type="expression" dxfId="1059" priority="44229">
      <formula>#REF!&lt;&gt;""</formula>
    </cfRule>
    <cfRule type="cellIs" dxfId="1058" priority="44230" stopIfTrue="1" operator="equal">
      <formula>"EXTREMO"</formula>
    </cfRule>
    <cfRule type="cellIs" dxfId="1057" priority="44231" stopIfTrue="1" operator="equal">
      <formula>"ALTO"</formula>
    </cfRule>
    <cfRule type="cellIs" dxfId="1056" priority="44232" stopIfTrue="1" operator="equal">
      <formula>"MODERADO"</formula>
    </cfRule>
  </conditionalFormatting>
  <conditionalFormatting sqref="M28">
    <cfRule type="expression" dxfId="1055" priority="44228">
      <formula>#REF!&lt;&gt;""</formula>
    </cfRule>
  </conditionalFormatting>
  <conditionalFormatting sqref="B28">
    <cfRule type="expression" dxfId="1054" priority="44226" stopIfTrue="1">
      <formula>B28=""</formula>
    </cfRule>
    <cfRule type="expression" dxfId="1053" priority="44227">
      <formula>B28&lt;&gt;""</formula>
    </cfRule>
  </conditionalFormatting>
  <conditionalFormatting sqref="BH27">
    <cfRule type="expression" dxfId="1052" priority="44188">
      <formula>B27&lt;&gt;""</formula>
    </cfRule>
    <cfRule type="cellIs" dxfId="1051" priority="44189" stopIfTrue="1" operator="equal">
      <formula>"EXTREMO"</formula>
    </cfRule>
    <cfRule type="cellIs" dxfId="1050" priority="44190" stopIfTrue="1" operator="equal">
      <formula>"ALTO"</formula>
    </cfRule>
    <cfRule type="cellIs" dxfId="1049" priority="44191" stopIfTrue="1" operator="equal">
      <formula>"MODERADO"</formula>
    </cfRule>
  </conditionalFormatting>
  <conditionalFormatting sqref="BI27">
    <cfRule type="expression" dxfId="1048" priority="44211">
      <formula>#REF!&lt;&gt;""</formula>
    </cfRule>
    <cfRule type="cellIs" dxfId="1047" priority="44212" stopIfTrue="1" operator="equal">
      <formula>"EXTREMO"</formula>
    </cfRule>
    <cfRule type="cellIs" dxfId="1046" priority="44213" stopIfTrue="1" operator="equal">
      <formula>"ALTO"</formula>
    </cfRule>
    <cfRule type="cellIs" dxfId="1045" priority="44214" stopIfTrue="1" operator="equal">
      <formula>"MODERADO"</formula>
    </cfRule>
  </conditionalFormatting>
  <conditionalFormatting sqref="BI27">
    <cfRule type="expression" dxfId="1044" priority="44178">
      <formula>#REF!&lt;&gt;""</formula>
    </cfRule>
    <cfRule type="cellIs" dxfId="1043" priority="44179" stopIfTrue="1" operator="equal">
      <formula>"EXTREMO"</formula>
    </cfRule>
    <cfRule type="cellIs" dxfId="1042" priority="44180" stopIfTrue="1" operator="equal">
      <formula>"ALTO"</formula>
    </cfRule>
    <cfRule type="cellIs" dxfId="1041" priority="44181" stopIfTrue="1" operator="equal">
      <formula>"MODERADO"</formula>
    </cfRule>
  </conditionalFormatting>
  <conditionalFormatting sqref="BR12:BT60">
    <cfRule type="expression" dxfId="1040" priority="34343">
      <formula>M12&lt;&gt;""</formula>
    </cfRule>
    <cfRule type="cellIs" dxfId="1039" priority="34344" stopIfTrue="1" operator="equal">
      <formula>"EXTREMO"</formula>
    </cfRule>
    <cfRule type="cellIs" dxfId="1038" priority="34345" stopIfTrue="1" operator="equal">
      <formula>"ALTO"</formula>
    </cfRule>
    <cfRule type="cellIs" dxfId="1037" priority="34346" stopIfTrue="1" operator="equal">
      <formula>"MODERADO"</formula>
    </cfRule>
  </conditionalFormatting>
  <conditionalFormatting sqref="B30:B31">
    <cfRule type="expression" dxfId="1036" priority="32052" stopIfTrue="1">
      <formula>B30=""</formula>
    </cfRule>
    <cfRule type="expression" dxfId="1035" priority="32070">
      <formula>B30&lt;&gt;""</formula>
    </cfRule>
  </conditionalFormatting>
  <conditionalFormatting sqref="AP29:AP30">
    <cfRule type="expression" dxfId="1034" priority="32043" stopIfTrue="1">
      <formula>B29=""</formula>
    </cfRule>
  </conditionalFormatting>
  <conditionalFormatting sqref="W31:W32">
    <cfRule type="expression" dxfId="1033" priority="32015" stopIfTrue="1">
      <formula>B31=""</formula>
    </cfRule>
  </conditionalFormatting>
  <conditionalFormatting sqref="W31:W32">
    <cfRule type="expression" dxfId="1032" priority="32016">
      <formula>B31&lt;&gt;""</formula>
    </cfRule>
    <cfRule type="expression" dxfId="1031" priority="32017">
      <formula>W31="Bajo"</formula>
    </cfRule>
    <cfRule type="expression" dxfId="1030" priority="32018">
      <formula>W31="Moderado"</formula>
    </cfRule>
    <cfRule type="expression" dxfId="1029" priority="32019">
      <formula>W31="Alto"</formula>
    </cfRule>
    <cfRule type="expression" dxfId="1028" priority="32020">
      <formula>W31="Extremo"</formula>
    </cfRule>
  </conditionalFormatting>
  <conditionalFormatting sqref="M31:M32 P31:P32">
    <cfRule type="expression" dxfId="1027" priority="32010">
      <formula>#REF!&lt;&gt;""</formula>
    </cfRule>
  </conditionalFormatting>
  <conditionalFormatting sqref="M31:M32 P31:P32">
    <cfRule type="expression" dxfId="1026" priority="32009">
      <formula>#REF!&lt;&gt;""</formula>
    </cfRule>
  </conditionalFormatting>
  <conditionalFormatting sqref="AG29:AG30">
    <cfRule type="expression" dxfId="1025" priority="31976" stopIfTrue="1">
      <formula>B29=""</formula>
    </cfRule>
    <cfRule type="expression" dxfId="1024" priority="31980">
      <formula>B29&lt;&gt;""</formula>
    </cfRule>
  </conditionalFormatting>
  <conditionalFormatting sqref="AB29:AB30">
    <cfRule type="expression" dxfId="1023" priority="31978" stopIfTrue="1">
      <formula>B29=""</formula>
    </cfRule>
    <cfRule type="expression" dxfId="1022" priority="31979">
      <formula>B29&lt;&gt;""</formula>
    </cfRule>
  </conditionalFormatting>
  <conditionalFormatting sqref="N31:N32">
    <cfRule type="expression" dxfId="1021" priority="31972" stopIfTrue="1">
      <formula>B31=""</formula>
    </cfRule>
    <cfRule type="expression" dxfId="1020" priority="31974">
      <formula>B31&lt;&gt;""</formula>
    </cfRule>
  </conditionalFormatting>
  <conditionalFormatting sqref="L31:L32">
    <cfRule type="expression" dxfId="1019" priority="31975">
      <formula>B31&lt;&gt;""</formula>
    </cfRule>
  </conditionalFormatting>
  <conditionalFormatting sqref="L31:L32">
    <cfRule type="expression" dxfId="1018" priority="31973" stopIfTrue="1">
      <formula>B31=""</formula>
    </cfRule>
  </conditionalFormatting>
  <conditionalFormatting sqref="O31:O32">
    <cfRule type="expression" dxfId="1017" priority="31969">
      <formula>B31&lt;&gt;""</formula>
    </cfRule>
  </conditionalFormatting>
  <conditionalFormatting sqref="O31:O32">
    <cfRule type="expression" dxfId="1016" priority="31968" stopIfTrue="1">
      <formula>B31=""</formula>
    </cfRule>
  </conditionalFormatting>
  <conditionalFormatting sqref="E30:E32">
    <cfRule type="expression" dxfId="1015" priority="31944">
      <formula>D30&lt;&gt;""</formula>
    </cfRule>
  </conditionalFormatting>
  <conditionalFormatting sqref="E30:E32">
    <cfRule type="expression" dxfId="1014" priority="31943" stopIfTrue="1">
      <formula>D30=""</formula>
    </cfRule>
  </conditionalFormatting>
  <conditionalFormatting sqref="BF33">
    <cfRule type="expression" dxfId="1013" priority="29809">
      <formula>L33&lt;&gt;""</formula>
    </cfRule>
    <cfRule type="expression" dxfId="1012" priority="29810">
      <formula>L33&lt;&gt;””</formula>
    </cfRule>
  </conditionalFormatting>
  <conditionalFormatting sqref="BH33">
    <cfRule type="expression" dxfId="1011" priority="29800">
      <formula>B33&lt;&gt;""</formula>
    </cfRule>
    <cfRule type="cellIs" dxfId="1010" priority="29801" stopIfTrue="1" operator="equal">
      <formula>"EXTREMO"</formula>
    </cfRule>
    <cfRule type="cellIs" dxfId="1009" priority="29802" stopIfTrue="1" operator="equal">
      <formula>"ALTO"</formula>
    </cfRule>
    <cfRule type="cellIs" dxfId="1008" priority="29803" stopIfTrue="1" operator="equal">
      <formula>"MODERADO"</formula>
    </cfRule>
  </conditionalFormatting>
  <conditionalFormatting sqref="BG33">
    <cfRule type="expression" dxfId="1007" priority="29804">
      <formula>C33&lt;&gt;""</formula>
    </cfRule>
    <cfRule type="cellIs" dxfId="1006" priority="29805" stopIfTrue="1" operator="equal">
      <formula>"EXTREMO"</formula>
    </cfRule>
    <cfRule type="cellIs" dxfId="1005" priority="29806" stopIfTrue="1" operator="equal">
      <formula>"ALTO"</formula>
    </cfRule>
    <cfRule type="cellIs" dxfId="1004" priority="29807" stopIfTrue="1" operator="equal">
      <formula>"MODERADO"</formula>
    </cfRule>
  </conditionalFormatting>
  <conditionalFormatting sqref="BI33">
    <cfRule type="expression" dxfId="1003" priority="29816">
      <formula>#REF!&lt;&gt;""</formula>
    </cfRule>
    <cfRule type="cellIs" dxfId="1002" priority="29817" stopIfTrue="1" operator="equal">
      <formula>"EXTREMO"</formula>
    </cfRule>
    <cfRule type="cellIs" dxfId="1001" priority="29818" stopIfTrue="1" operator="equal">
      <formula>"ALTO"</formula>
    </cfRule>
    <cfRule type="cellIs" dxfId="1000" priority="29819" stopIfTrue="1" operator="equal">
      <formula>"MODERADO"</formula>
    </cfRule>
  </conditionalFormatting>
  <conditionalFormatting sqref="N36:N37">
    <cfRule type="expression" dxfId="999" priority="29243" stopIfTrue="1">
      <formula>B36=""</formula>
    </cfRule>
    <cfRule type="expression" dxfId="998" priority="29244">
      <formula>B36&lt;&gt;""</formula>
    </cfRule>
  </conditionalFormatting>
  <conditionalFormatting sqref="X36:X37">
    <cfRule type="expression" dxfId="997" priority="29239" stopIfTrue="1">
      <formula>B36=""</formula>
    </cfRule>
    <cfRule type="expression" dxfId="996" priority="29240">
      <formula>B36&lt;&gt;""</formula>
    </cfRule>
  </conditionalFormatting>
  <conditionalFormatting sqref="BF36:BF37">
    <cfRule type="expression" dxfId="995" priority="29237">
      <formula>L36&lt;&gt;""</formula>
    </cfRule>
    <cfRule type="expression" dxfId="994" priority="29238">
      <formula>L36&lt;&gt;””</formula>
    </cfRule>
  </conditionalFormatting>
  <conditionalFormatting sqref="BH36:BH37">
    <cfRule type="expression" dxfId="993" priority="29226">
      <formula>B36&lt;&gt;""</formula>
    </cfRule>
    <cfRule type="cellIs" dxfId="992" priority="29227" stopIfTrue="1" operator="equal">
      <formula>"EXTREMO"</formula>
    </cfRule>
    <cfRule type="cellIs" dxfId="991" priority="29228" stopIfTrue="1" operator="equal">
      <formula>"ALTO"</formula>
    </cfRule>
    <cfRule type="cellIs" dxfId="990" priority="29229" stopIfTrue="1" operator="equal">
      <formula>"MODERADO"</formula>
    </cfRule>
  </conditionalFormatting>
  <conditionalFormatting sqref="BG36:BG37">
    <cfRule type="expression" dxfId="989" priority="29222">
      <formula>C36&lt;&gt;""</formula>
    </cfRule>
    <cfRule type="cellIs" dxfId="988" priority="29223" stopIfTrue="1" operator="equal">
      <formula>"EXTREMO"</formula>
    </cfRule>
    <cfRule type="cellIs" dxfId="987" priority="29224" stopIfTrue="1" operator="equal">
      <formula>"ALTO"</formula>
    </cfRule>
    <cfRule type="cellIs" dxfId="986" priority="29225" stopIfTrue="1" operator="equal">
      <formula>"MODERADO"</formula>
    </cfRule>
  </conditionalFormatting>
  <conditionalFormatting sqref="BI36:BI37">
    <cfRule type="expression" dxfId="985" priority="29218">
      <formula>#REF!&lt;&gt;""</formula>
    </cfRule>
    <cfRule type="cellIs" dxfId="984" priority="29219" stopIfTrue="1" operator="equal">
      <formula>"EXTREMO"</formula>
    </cfRule>
    <cfRule type="cellIs" dxfId="983" priority="29220" stopIfTrue="1" operator="equal">
      <formula>"ALTO"</formula>
    </cfRule>
    <cfRule type="cellIs" dxfId="982" priority="29221" stopIfTrue="1" operator="equal">
      <formula>"MODERADO"</formula>
    </cfRule>
  </conditionalFormatting>
  <conditionalFormatting sqref="AG36:AG37">
    <cfRule type="expression" dxfId="981" priority="29210" stopIfTrue="1">
      <formula>B36=""</formula>
    </cfRule>
    <cfRule type="expression" dxfId="980" priority="29211">
      <formula>B36&lt;&gt;""</formula>
    </cfRule>
  </conditionalFormatting>
  <conditionalFormatting sqref="AB36:AB37">
    <cfRule type="expression" dxfId="979" priority="29206" stopIfTrue="1">
      <formula>B36=""</formula>
    </cfRule>
    <cfRule type="expression" dxfId="978" priority="29207">
      <formula>B36&lt;&gt;""</formula>
    </cfRule>
  </conditionalFormatting>
  <conditionalFormatting sqref="AP36:AP37">
    <cfRule type="expression" dxfId="977" priority="29204" stopIfTrue="1">
      <formula>B36=""</formula>
    </cfRule>
  </conditionalFormatting>
  <conditionalFormatting sqref="AT36:AT37">
    <cfRule type="expression" dxfId="976" priority="29203">
      <formula>B36=""</formula>
    </cfRule>
  </conditionalFormatting>
  <conditionalFormatting sqref="AU36:AU37">
    <cfRule type="expression" dxfId="975" priority="29202" stopIfTrue="1">
      <formula>B36=""</formula>
    </cfRule>
  </conditionalFormatting>
  <conditionalFormatting sqref="AW36:AW37">
    <cfRule type="expression" dxfId="974" priority="29201" stopIfTrue="1">
      <formula>B36=""</formula>
    </cfRule>
  </conditionalFormatting>
  <conditionalFormatting sqref="AX36:AX37">
    <cfRule type="expression" dxfId="973" priority="29200" stopIfTrue="1">
      <formula>B36=""</formula>
    </cfRule>
  </conditionalFormatting>
  <conditionalFormatting sqref="O36:O37">
    <cfRule type="expression" dxfId="972" priority="29161">
      <formula>#REF!&lt;&gt;""</formula>
    </cfRule>
  </conditionalFormatting>
  <conditionalFormatting sqref="W36:W37">
    <cfRule type="expression" dxfId="971" priority="29160" stopIfTrue="1">
      <formula>B36=""</formula>
    </cfRule>
  </conditionalFormatting>
  <conditionalFormatting sqref="W36:W37">
    <cfRule type="expression" dxfId="970" priority="29155">
      <formula>B36&lt;&gt;""</formula>
    </cfRule>
    <cfRule type="expression" dxfId="969" priority="29156">
      <formula>W36="Bajo"</formula>
    </cfRule>
    <cfRule type="expression" dxfId="968" priority="29157">
      <formula>W36="Moderado"</formula>
    </cfRule>
    <cfRule type="expression" dxfId="967" priority="29158">
      <formula>W36="Alto"</formula>
    </cfRule>
    <cfRule type="expression" dxfId="966" priority="29159">
      <formula>W36="Extremo"</formula>
    </cfRule>
  </conditionalFormatting>
  <conditionalFormatting sqref="M36:M37">
    <cfRule type="expression" dxfId="965" priority="29154">
      <formula>#REF!&lt;&gt;""</formula>
    </cfRule>
  </conditionalFormatting>
  <conditionalFormatting sqref="P36:P37">
    <cfRule type="expression" dxfId="964" priority="29147">
      <formula>#REF!&lt;&gt;""</formula>
    </cfRule>
  </conditionalFormatting>
  <conditionalFormatting sqref="P36:P37">
    <cfRule type="expression" dxfId="963" priority="29146">
      <formula>#REF!&lt;&gt;""</formula>
    </cfRule>
  </conditionalFormatting>
  <conditionalFormatting sqref="P36:P37">
    <cfRule type="expression" dxfId="962" priority="29145">
      <formula>#REF!&lt;&gt;""</formula>
    </cfRule>
  </conditionalFormatting>
  <conditionalFormatting sqref="P36:P37">
    <cfRule type="expression" dxfId="961" priority="29144">
      <formula>#REF!&lt;&gt;""</formula>
    </cfRule>
  </conditionalFormatting>
  <conditionalFormatting sqref="P36:P37">
    <cfRule type="expression" dxfId="960" priority="29143">
      <formula>#REF!&lt;&gt;""</formula>
    </cfRule>
  </conditionalFormatting>
  <conditionalFormatting sqref="P36:P37">
    <cfRule type="expression" dxfId="959" priority="29142">
      <formula>#REF!&lt;&gt;""</formula>
    </cfRule>
  </conditionalFormatting>
  <conditionalFormatting sqref="P36:P37">
    <cfRule type="expression" dxfId="958" priority="29141">
      <formula>#REF!&lt;&gt;""</formula>
    </cfRule>
  </conditionalFormatting>
  <conditionalFormatting sqref="P36:P37">
    <cfRule type="expression" dxfId="957" priority="29140">
      <formula>#REF!&lt;&gt;""</formula>
    </cfRule>
  </conditionalFormatting>
  <conditionalFormatting sqref="P36:P37">
    <cfRule type="expression" dxfId="956" priority="29139">
      <formula>#REF!&lt;&gt;""</formula>
    </cfRule>
  </conditionalFormatting>
  <conditionalFormatting sqref="P36:P37">
    <cfRule type="expression" dxfId="955" priority="29138">
      <formula>#REF!&lt;&gt;""</formula>
    </cfRule>
  </conditionalFormatting>
  <conditionalFormatting sqref="P36:P37">
    <cfRule type="expression" dxfId="954" priority="29137">
      <formula>#REF!&lt;&gt;""</formula>
    </cfRule>
  </conditionalFormatting>
  <conditionalFormatting sqref="P36:P37">
    <cfRule type="expression" dxfId="953" priority="29136">
      <formula>#REF!&lt;&gt;""</formula>
    </cfRule>
  </conditionalFormatting>
  <conditionalFormatting sqref="AT38">
    <cfRule type="expression" dxfId="952" priority="28545">
      <formula>B38=""</formula>
    </cfRule>
  </conditionalFormatting>
  <conditionalFormatting sqref="AU38">
    <cfRule type="expression" dxfId="951" priority="28544" stopIfTrue="1">
      <formula>B38=""</formula>
    </cfRule>
  </conditionalFormatting>
  <conditionalFormatting sqref="AW38">
    <cfRule type="expression" dxfId="950" priority="28543" stopIfTrue="1">
      <formula>B38=""</formula>
    </cfRule>
  </conditionalFormatting>
  <conditionalFormatting sqref="AX38">
    <cfRule type="expression" dxfId="949" priority="28542" stopIfTrue="1">
      <formula>B38=""</formula>
    </cfRule>
  </conditionalFormatting>
  <conditionalFormatting sqref="AY37:AY38">
    <cfRule type="expression" dxfId="948" priority="28497">
      <formula>C37&lt;&gt;""</formula>
    </cfRule>
    <cfRule type="expression" dxfId="947" priority="28498">
      <formula>C37&lt;&gt;””</formula>
    </cfRule>
  </conditionalFormatting>
  <conditionalFormatting sqref="AG38">
    <cfRule type="expression" dxfId="946" priority="28341" stopIfTrue="1">
      <formula>B38=""</formula>
    </cfRule>
    <cfRule type="expression" dxfId="945" priority="28342">
      <formula>B38&lt;&gt;""</formula>
    </cfRule>
  </conditionalFormatting>
  <conditionalFormatting sqref="AB38">
    <cfRule type="expression" dxfId="944" priority="28339" stopIfTrue="1">
      <formula>B38=""</formula>
    </cfRule>
    <cfRule type="expression" dxfId="943" priority="28340">
      <formula>B38&lt;&gt;""</formula>
    </cfRule>
  </conditionalFormatting>
  <conditionalFormatting sqref="J36">
    <cfRule type="expression" dxfId="942" priority="28143" stopIfTrue="1">
      <formula>D36=""</formula>
    </cfRule>
    <cfRule type="expression" dxfId="941" priority="28144">
      <formula>D36&lt;&gt;""</formula>
    </cfRule>
  </conditionalFormatting>
  <conditionalFormatting sqref="B43:B47">
    <cfRule type="expression" dxfId="940" priority="27818" stopIfTrue="1">
      <formula>B43=""</formula>
    </cfRule>
    <cfRule type="expression" dxfId="939" priority="27819">
      <formula>B43&lt;&gt;""</formula>
    </cfRule>
  </conditionalFormatting>
  <conditionalFormatting sqref="BI43:BI47">
    <cfRule type="expression" dxfId="938" priority="27784">
      <formula>#REF!&lt;&gt;""</formula>
    </cfRule>
    <cfRule type="cellIs" dxfId="937" priority="27785" stopIfTrue="1" operator="equal">
      <formula>"EXTREMO"</formula>
    </cfRule>
    <cfRule type="cellIs" dxfId="936" priority="27786" stopIfTrue="1" operator="equal">
      <formula>"ALTO"</formula>
    </cfRule>
    <cfRule type="cellIs" dxfId="935" priority="27787" stopIfTrue="1" operator="equal">
      <formula>"MODERADO"</formula>
    </cfRule>
  </conditionalFormatting>
  <conditionalFormatting sqref="M43:M47">
    <cfRule type="expression" dxfId="934" priority="27732">
      <formula>#REF!&lt;&gt;""</formula>
    </cfRule>
  </conditionalFormatting>
  <conditionalFormatting sqref="P43:P47">
    <cfRule type="expression" dxfId="933" priority="27640">
      <formula>#REF!&lt;&gt;""</formula>
    </cfRule>
  </conditionalFormatting>
  <conditionalFormatting sqref="B41:B42">
    <cfRule type="expression" dxfId="932" priority="27291" stopIfTrue="1">
      <formula>B41=""</formula>
    </cfRule>
    <cfRule type="expression" dxfId="931" priority="27292">
      <formula>B41&lt;&gt;""</formula>
    </cfRule>
  </conditionalFormatting>
  <conditionalFormatting sqref="BF41:BF47">
    <cfRule type="expression" dxfId="930" priority="27288">
      <formula>L41&lt;&gt;""</formula>
    </cfRule>
    <cfRule type="expression" dxfId="929" priority="27289">
      <formula>L41&lt;&gt;””</formula>
    </cfRule>
  </conditionalFormatting>
  <conditionalFormatting sqref="BH41:BH42">
    <cfRule type="expression" dxfId="928" priority="27282">
      <formula>B41&lt;&gt;""</formula>
    </cfRule>
    <cfRule type="cellIs" dxfId="927" priority="27283" stopIfTrue="1" operator="equal">
      <formula>"EXTREMO"</formula>
    </cfRule>
    <cfRule type="cellIs" dxfId="926" priority="27284" stopIfTrue="1" operator="equal">
      <formula>"ALTO"</formula>
    </cfRule>
    <cfRule type="cellIs" dxfId="925" priority="27285" stopIfTrue="1" operator="equal">
      <formula>"MODERADO"</formula>
    </cfRule>
  </conditionalFormatting>
  <conditionalFormatting sqref="BG41:BG42">
    <cfRule type="expression" dxfId="924" priority="27278">
      <formula>C41&lt;&gt;""</formula>
    </cfRule>
    <cfRule type="cellIs" dxfId="923" priority="27279" stopIfTrue="1" operator="equal">
      <formula>"EXTREMO"</formula>
    </cfRule>
    <cfRule type="cellIs" dxfId="922" priority="27280" stopIfTrue="1" operator="equal">
      <formula>"ALTO"</formula>
    </cfRule>
    <cfRule type="cellIs" dxfId="921" priority="27281" stopIfTrue="1" operator="equal">
      <formula>"MODERADO"</formula>
    </cfRule>
  </conditionalFormatting>
  <conditionalFormatting sqref="BI41:BI42">
    <cfRule type="expression" dxfId="920" priority="27274">
      <formula>#REF!&lt;&gt;""</formula>
    </cfRule>
    <cfRule type="cellIs" dxfId="919" priority="27275" stopIfTrue="1" operator="equal">
      <formula>"EXTREMO"</formula>
    </cfRule>
    <cfRule type="cellIs" dxfId="918" priority="27276" stopIfTrue="1" operator="equal">
      <formula>"ALTO"</formula>
    </cfRule>
    <cfRule type="cellIs" dxfId="917" priority="27277" stopIfTrue="1" operator="equal">
      <formula>"MODERADO"</formula>
    </cfRule>
  </conditionalFormatting>
  <conditionalFormatting sqref="I41:I42">
    <cfRule type="expression" dxfId="916" priority="27269" stopIfTrue="1">
      <formula>B41=""</formula>
    </cfRule>
    <cfRule type="expression" dxfId="915" priority="27270">
      <formula>B41&lt;&gt;""</formula>
    </cfRule>
  </conditionalFormatting>
  <conditionalFormatting sqref="AP41:AP47">
    <cfRule type="expression" dxfId="914" priority="27268" stopIfTrue="1">
      <formula>B41=""</formula>
    </cfRule>
  </conditionalFormatting>
  <conditionalFormatting sqref="I41:I42">
    <cfRule type="expression" dxfId="913" priority="27256" stopIfTrue="1">
      <formula>C41=""</formula>
    </cfRule>
    <cfRule type="expression" dxfId="912" priority="27257">
      <formula>C41&lt;&gt;""</formula>
    </cfRule>
  </conditionalFormatting>
  <conditionalFormatting sqref="M41:M42">
    <cfRule type="expression" dxfId="911" priority="27247">
      <formula>#REF!&lt;&gt;""</formula>
    </cfRule>
  </conditionalFormatting>
  <conditionalFormatting sqref="N41:N42">
    <cfRule type="expression" dxfId="910" priority="27237" stopIfTrue="1">
      <formula>B41=""</formula>
    </cfRule>
    <cfRule type="expression" dxfId="909" priority="27238">
      <formula>B41&lt;&gt;""</formula>
    </cfRule>
  </conditionalFormatting>
  <conditionalFormatting sqref="J41:J42">
    <cfRule type="expression" dxfId="908" priority="27231" stopIfTrue="1">
      <formula>D41=""</formula>
    </cfRule>
    <cfRule type="expression" dxfId="907" priority="27232">
      <formula>D41&lt;&gt;""</formula>
    </cfRule>
  </conditionalFormatting>
  <conditionalFormatting sqref="O41:O42">
    <cfRule type="expression" dxfId="906" priority="27230">
      <formula>B41&lt;&gt;""</formula>
    </cfRule>
  </conditionalFormatting>
  <conditionalFormatting sqref="O41:O42">
    <cfRule type="expression" dxfId="905" priority="27229" stopIfTrue="1">
      <formula>B41=""</formula>
    </cfRule>
  </conditionalFormatting>
  <conditionalFormatting sqref="Q41:Q42">
    <cfRule type="expression" dxfId="904" priority="27227" stopIfTrue="1">
      <formula>A41=""</formula>
    </cfRule>
    <cfRule type="expression" dxfId="903" priority="27228">
      <formula>A41&lt;&gt;""</formula>
    </cfRule>
  </conditionalFormatting>
  <conditionalFormatting sqref="P41:P42">
    <cfRule type="expression" dxfId="902" priority="27226">
      <formula>#REF!&lt;&gt;""</formula>
    </cfRule>
  </conditionalFormatting>
  <conditionalFormatting sqref="P41:P42">
    <cfRule type="expression" dxfId="901" priority="27225">
      <formula>#REF!&lt;&gt;""</formula>
    </cfRule>
  </conditionalFormatting>
  <conditionalFormatting sqref="P41:P42">
    <cfRule type="expression" dxfId="900" priority="27224">
      <formula>#REF!&lt;&gt;""</formula>
    </cfRule>
  </conditionalFormatting>
  <conditionalFormatting sqref="P41:P42">
    <cfRule type="expression" dxfId="899" priority="27223">
      <formula>#REF!&lt;&gt;""</formula>
    </cfRule>
  </conditionalFormatting>
  <conditionalFormatting sqref="P41:P42">
    <cfRule type="expression" dxfId="898" priority="27222">
      <formula>#REF!&lt;&gt;""</formula>
    </cfRule>
  </conditionalFormatting>
  <conditionalFormatting sqref="P41:P42">
    <cfRule type="expression" dxfId="897" priority="27221">
      <formula>#REF!&lt;&gt;""</formula>
    </cfRule>
  </conditionalFormatting>
  <conditionalFormatting sqref="P41:P42">
    <cfRule type="expression" dxfId="896" priority="27220">
      <formula>#REF!&lt;&gt;""</formula>
    </cfRule>
  </conditionalFormatting>
  <conditionalFormatting sqref="P41:P42">
    <cfRule type="expression" dxfId="895" priority="27219">
      <formula>#REF!&lt;&gt;""</formula>
    </cfRule>
  </conditionalFormatting>
  <conditionalFormatting sqref="P41:P42">
    <cfRule type="expression" dxfId="894" priority="27218">
      <formula>#REF!&lt;&gt;""</formula>
    </cfRule>
  </conditionalFormatting>
  <conditionalFormatting sqref="P41:P42">
    <cfRule type="expression" dxfId="893" priority="27217">
      <formula>#REF!&lt;&gt;""</formula>
    </cfRule>
  </conditionalFormatting>
  <conditionalFormatting sqref="P41:P42">
    <cfRule type="expression" dxfId="892" priority="27216">
      <formula>#REF!&lt;&gt;""</formula>
    </cfRule>
  </conditionalFormatting>
  <conditionalFormatting sqref="P41:P42">
    <cfRule type="expression" dxfId="891" priority="27215">
      <formula>#REF!&lt;&gt;""</formula>
    </cfRule>
  </conditionalFormatting>
  <conditionalFormatting sqref="R41:V42">
    <cfRule type="expression" dxfId="890" priority="27213" stopIfTrue="1">
      <formula>B41=""</formula>
    </cfRule>
    <cfRule type="expression" dxfId="889" priority="27214">
      <formula>B41&lt;&gt;""</formula>
    </cfRule>
  </conditionalFormatting>
  <conditionalFormatting sqref="X41:X42">
    <cfRule type="expression" dxfId="888" priority="27211" stopIfTrue="1">
      <formula>B41=""</formula>
    </cfRule>
    <cfRule type="expression" dxfId="887" priority="27212">
      <formula>B41&lt;&gt;""</formula>
    </cfRule>
  </conditionalFormatting>
  <conditionalFormatting sqref="W41:W42">
    <cfRule type="expression" dxfId="886" priority="27210" stopIfTrue="1">
      <formula>B41=""</formula>
    </cfRule>
  </conditionalFormatting>
  <conditionalFormatting sqref="W41:W42">
    <cfRule type="expression" dxfId="885" priority="27205">
      <formula>B41&lt;&gt;""</formula>
    </cfRule>
    <cfRule type="expression" dxfId="884" priority="27206">
      <formula>W41="Bajo"</formula>
    </cfRule>
    <cfRule type="expression" dxfId="883" priority="27207">
      <formula>W41="Moderado"</formula>
    </cfRule>
    <cfRule type="expression" dxfId="882" priority="27208">
      <formula>W41="Alto"</formula>
    </cfRule>
    <cfRule type="expression" dxfId="881" priority="27209">
      <formula>W41="Extremo"</formula>
    </cfRule>
  </conditionalFormatting>
  <conditionalFormatting sqref="AT41:AT42">
    <cfRule type="expression" dxfId="880" priority="27172">
      <formula>B41=""</formula>
    </cfRule>
  </conditionalFormatting>
  <conditionalFormatting sqref="AU41:AU42">
    <cfRule type="expression" dxfId="879" priority="27171" stopIfTrue="1">
      <formula>B41=""</formula>
    </cfRule>
  </conditionalFormatting>
  <conditionalFormatting sqref="AB41:AB42">
    <cfRule type="expression" dxfId="878" priority="27169" stopIfTrue="1">
      <formula>B41=""</formula>
    </cfRule>
    <cfRule type="expression" dxfId="877" priority="27170">
      <formula>B41&lt;&gt;""</formula>
    </cfRule>
  </conditionalFormatting>
  <conditionalFormatting sqref="AG41:AG42">
    <cfRule type="expression" dxfId="876" priority="27163" stopIfTrue="1">
      <formula>B41=""</formula>
    </cfRule>
    <cfRule type="expression" dxfId="875" priority="27164">
      <formula>B41&lt;&gt;""</formula>
    </cfRule>
  </conditionalFormatting>
  <conditionalFormatting sqref="AW41:AW47">
    <cfRule type="expression" dxfId="874" priority="27162" stopIfTrue="1">
      <formula>B41=""</formula>
    </cfRule>
  </conditionalFormatting>
  <conditionalFormatting sqref="AX41:AX47">
    <cfRule type="expression" dxfId="873" priority="27161" stopIfTrue="1">
      <formula>B41=""</formula>
    </cfRule>
  </conditionalFormatting>
  <conditionalFormatting sqref="AY41:AY47">
    <cfRule type="expression" dxfId="872" priority="27159">
      <formula>C41&lt;&gt;""</formula>
    </cfRule>
    <cfRule type="expression" dxfId="871" priority="27160">
      <formula>C41&lt;&gt;””</formula>
    </cfRule>
  </conditionalFormatting>
  <conditionalFormatting sqref="AG43:AG47">
    <cfRule type="expression" dxfId="870" priority="27092" stopIfTrue="1">
      <formula>B43=""</formula>
    </cfRule>
    <cfRule type="expression" dxfId="869" priority="27093">
      <formula>B43&lt;&gt;""</formula>
    </cfRule>
  </conditionalFormatting>
  <conditionalFormatting sqref="BF51">
    <cfRule type="expression" dxfId="868" priority="25344">
      <formula>L51&lt;&gt;""</formula>
    </cfRule>
    <cfRule type="expression" dxfId="867" priority="25345">
      <formula>L51&lt;&gt;””</formula>
    </cfRule>
  </conditionalFormatting>
  <conditionalFormatting sqref="AY51">
    <cfRule type="expression" dxfId="866" priority="25186">
      <formula>C51&lt;&gt;""</formula>
    </cfRule>
    <cfRule type="expression" dxfId="865" priority="25187">
      <formula>C51&lt;&gt;””</formula>
    </cfRule>
  </conditionalFormatting>
  <conditionalFormatting sqref="M55">
    <cfRule type="expression" dxfId="864" priority="23124">
      <formula>#REF!&lt;&gt;""</formula>
    </cfRule>
  </conditionalFormatting>
  <conditionalFormatting sqref="M55">
    <cfRule type="expression" dxfId="863" priority="23123">
      <formula>#REF!&lt;&gt;""</formula>
    </cfRule>
  </conditionalFormatting>
  <conditionalFormatting sqref="M55 P55">
    <cfRule type="expression" dxfId="862" priority="23122">
      <formula>#REF!&lt;&gt;""</formula>
    </cfRule>
  </conditionalFormatting>
  <conditionalFormatting sqref="N55">
    <cfRule type="expression" dxfId="861" priority="23111" stopIfTrue="1">
      <formula>B55=""</formula>
    </cfRule>
    <cfRule type="expression" dxfId="860" priority="23115">
      <formula>B55&lt;&gt;""</formula>
    </cfRule>
  </conditionalFormatting>
  <conditionalFormatting sqref="L55">
    <cfRule type="expression" dxfId="859" priority="23116">
      <formula>B55&lt;&gt;""</formula>
    </cfRule>
  </conditionalFormatting>
  <conditionalFormatting sqref="L55">
    <cfRule type="expression" dxfId="858" priority="23112" stopIfTrue="1">
      <formula>B55=""</formula>
    </cfRule>
  </conditionalFormatting>
  <conditionalFormatting sqref="Q55">
    <cfRule type="expression" dxfId="857" priority="23101" stopIfTrue="1">
      <formula>A55=""</formula>
    </cfRule>
    <cfRule type="expression" dxfId="856" priority="23102">
      <formula>A55&lt;&gt;""</formula>
    </cfRule>
  </conditionalFormatting>
  <conditionalFormatting sqref="AP52">
    <cfRule type="expression" dxfId="855" priority="23094" stopIfTrue="1">
      <formula>B52=""</formula>
    </cfRule>
  </conditionalFormatting>
  <conditionalFormatting sqref="AT52">
    <cfRule type="expression" dxfId="854" priority="23093">
      <formula>B52=""</formula>
    </cfRule>
  </conditionalFormatting>
  <conditionalFormatting sqref="AU52">
    <cfRule type="expression" dxfId="853" priority="23092" stopIfTrue="1">
      <formula>B52=""</formula>
    </cfRule>
  </conditionalFormatting>
  <conditionalFormatting sqref="N52">
    <cfRule type="expression" dxfId="852" priority="23080" stopIfTrue="1">
      <formula>B52=""</formula>
    </cfRule>
    <cfRule type="expression" dxfId="851" priority="23086">
      <formula>B52&lt;&gt;""</formula>
    </cfRule>
  </conditionalFormatting>
  <conditionalFormatting sqref="O52">
    <cfRule type="expression" dxfId="850" priority="23085">
      <formula>B52&lt;&gt;""</formula>
    </cfRule>
  </conditionalFormatting>
  <conditionalFormatting sqref="X52">
    <cfRule type="expression" dxfId="849" priority="23078" stopIfTrue="1">
      <formula>B52=""</formula>
    </cfRule>
    <cfRule type="expression" dxfId="848" priority="23084">
      <formula>B52&lt;&gt;""</formula>
    </cfRule>
  </conditionalFormatting>
  <conditionalFormatting sqref="O52">
    <cfRule type="expression" dxfId="847" priority="23079" stopIfTrue="1">
      <formula>B52=""</formula>
    </cfRule>
  </conditionalFormatting>
  <conditionalFormatting sqref="W52">
    <cfRule type="expression" dxfId="846" priority="23072" stopIfTrue="1">
      <formula>B52=""</formula>
    </cfRule>
  </conditionalFormatting>
  <conditionalFormatting sqref="W52">
    <cfRule type="expression" dxfId="845" priority="23073">
      <formula>B52&lt;&gt;""</formula>
    </cfRule>
    <cfRule type="expression" dxfId="844" priority="23074">
      <formula>W52="Bajo"</formula>
    </cfRule>
    <cfRule type="expression" dxfId="843" priority="23075">
      <formula>W52="Moderado"</formula>
    </cfRule>
    <cfRule type="expression" dxfId="842" priority="23076">
      <formula>W52="Alto"</formula>
    </cfRule>
    <cfRule type="expression" dxfId="841" priority="23077">
      <formula>W52="Extremo"</formula>
    </cfRule>
  </conditionalFormatting>
  <conditionalFormatting sqref="J52">
    <cfRule type="expression" dxfId="840" priority="23068" stopIfTrue="1">
      <formula>D52=""</formula>
    </cfRule>
    <cfRule type="expression" dxfId="839" priority="23069">
      <formula>D52&lt;&gt;""</formula>
    </cfRule>
  </conditionalFormatting>
  <conditionalFormatting sqref="J52">
    <cfRule type="expression" dxfId="838" priority="23066" stopIfTrue="1">
      <formula>D52=""</formula>
    </cfRule>
    <cfRule type="expression" dxfId="837" priority="23067">
      <formula>D52&lt;&gt;""</formula>
    </cfRule>
  </conditionalFormatting>
  <conditionalFormatting sqref="AG52">
    <cfRule type="expression" dxfId="836" priority="22998" stopIfTrue="1">
      <formula>B52=""</formula>
    </cfRule>
    <cfRule type="expression" dxfId="835" priority="23002">
      <formula>B52&lt;&gt;""</formula>
    </cfRule>
  </conditionalFormatting>
  <conditionalFormatting sqref="AB52">
    <cfRule type="expression" dxfId="834" priority="23000" stopIfTrue="1">
      <formula>B52=""</formula>
    </cfRule>
    <cfRule type="expression" dxfId="833" priority="23001">
      <formula>B52&lt;&gt;""</formula>
    </cfRule>
  </conditionalFormatting>
  <conditionalFormatting sqref="J55">
    <cfRule type="expression" dxfId="832" priority="22960" stopIfTrue="1">
      <formula>D55=""</formula>
    </cfRule>
    <cfRule type="expression" dxfId="831" priority="22961">
      <formula>D55&lt;&gt;""</formula>
    </cfRule>
  </conditionalFormatting>
  <conditionalFormatting sqref="J55">
    <cfRule type="expression" dxfId="830" priority="22958" stopIfTrue="1">
      <formula>D55=""</formula>
    </cfRule>
    <cfRule type="expression" dxfId="829" priority="22959">
      <formula>D55&lt;&gt;""</formula>
    </cfRule>
  </conditionalFormatting>
  <conditionalFormatting sqref="AP56:AP57">
    <cfRule type="expression" dxfId="828" priority="22407" stopIfTrue="1">
      <formula>B56=""</formula>
    </cfRule>
  </conditionalFormatting>
  <conditionalFormatting sqref="O56">
    <cfRule type="expression" dxfId="827" priority="22362">
      <formula>B56&lt;&gt;""</formula>
    </cfRule>
  </conditionalFormatting>
  <conditionalFormatting sqref="J56">
    <cfRule type="expression" dxfId="826" priority="22357" stopIfTrue="1">
      <formula>D56=""</formula>
    </cfRule>
    <cfRule type="expression" dxfId="825" priority="22358">
      <formula>D56&lt;&gt;""</formula>
    </cfRule>
  </conditionalFormatting>
  <conditionalFormatting sqref="O56">
    <cfRule type="expression" dxfId="824" priority="22354" stopIfTrue="1">
      <formula>B56=""</formula>
    </cfRule>
  </conditionalFormatting>
  <conditionalFormatting sqref="AW56:AW58">
    <cfRule type="expression" dxfId="823" priority="22342" stopIfTrue="1">
      <formula>B56=""</formula>
    </cfRule>
  </conditionalFormatting>
  <conditionalFormatting sqref="AX56:AX57">
    <cfRule type="expression" dxfId="822" priority="22341" stopIfTrue="1">
      <formula>B56=""</formula>
    </cfRule>
  </conditionalFormatting>
  <conditionalFormatting sqref="AG56:AG57">
    <cfRule type="expression" dxfId="821" priority="22334" stopIfTrue="1">
      <formula>B56=""</formula>
    </cfRule>
    <cfRule type="expression" dxfId="820" priority="22338">
      <formula>B56&lt;&gt;""</formula>
    </cfRule>
  </conditionalFormatting>
  <conditionalFormatting sqref="AB56:AB57">
    <cfRule type="expression" dxfId="819" priority="22336" stopIfTrue="1">
      <formula>B56=""</formula>
    </cfRule>
    <cfRule type="expression" dxfId="818" priority="22337">
      <formula>B56&lt;&gt;""</formula>
    </cfRule>
  </conditionalFormatting>
  <conditionalFormatting sqref="B12">
    <cfRule type="expression" dxfId="817" priority="17847" stopIfTrue="1">
      <formula>B12=""</formula>
    </cfRule>
    <cfRule type="expression" dxfId="816" priority="17848">
      <formula>B12&lt;&gt;""</formula>
    </cfRule>
  </conditionalFormatting>
  <conditionalFormatting sqref="C12 E12:E15">
    <cfRule type="expression" dxfId="815" priority="17846">
      <formula>B12&lt;&gt;""</formula>
    </cfRule>
  </conditionalFormatting>
  <conditionalFormatting sqref="X12">
    <cfRule type="expression" dxfId="814" priority="17844" stopIfTrue="1">
      <formula>B12=""</formula>
    </cfRule>
    <cfRule type="expression" dxfId="813" priority="17845">
      <formula>B12&lt;&gt;""</formula>
    </cfRule>
  </conditionalFormatting>
  <conditionalFormatting sqref="C12 E12:E15">
    <cfRule type="expression" dxfId="812" priority="17811" stopIfTrue="1">
      <formula>B12=""</formula>
    </cfRule>
  </conditionalFormatting>
  <conditionalFormatting sqref="J12">
    <cfRule type="expression" dxfId="811" priority="17790" stopIfTrue="1">
      <formula>D12=""</formula>
    </cfRule>
    <cfRule type="expression" dxfId="810" priority="17791">
      <formula>D12&lt;&gt;""</formula>
    </cfRule>
  </conditionalFormatting>
  <conditionalFormatting sqref="W12">
    <cfRule type="expression" dxfId="809" priority="17783" stopIfTrue="1">
      <formula>B12=""</formula>
    </cfRule>
  </conditionalFormatting>
  <conditionalFormatting sqref="W12">
    <cfRule type="expression" dxfId="808" priority="17778">
      <formula>B12&lt;&gt;""</formula>
    </cfRule>
    <cfRule type="expression" dxfId="807" priority="17779">
      <formula>W12="Bajo"</formula>
    </cfRule>
    <cfRule type="expression" dxfId="806" priority="17780">
      <formula>W12="Moderado"</formula>
    </cfRule>
    <cfRule type="expression" dxfId="805" priority="17781">
      <formula>W12="Alto"</formula>
    </cfRule>
    <cfRule type="expression" dxfId="804" priority="17782">
      <formula>W12="Extremo"</formula>
    </cfRule>
  </conditionalFormatting>
  <conditionalFormatting sqref="BY12:BY60">
    <cfRule type="expression" dxfId="803" priority="17759">
      <formula>BY12="Muy Alto"</formula>
    </cfRule>
    <cfRule type="expression" dxfId="802" priority="17760">
      <formula>BY12="Alto"</formula>
    </cfRule>
    <cfRule type="expression" dxfId="801" priority="17761">
      <formula>BY12="Medio"</formula>
    </cfRule>
    <cfRule type="expression" dxfId="800" priority="17762">
      <formula>BY12="Bajo"</formula>
    </cfRule>
    <cfRule type="expression" dxfId="799" priority="17763">
      <formula>BY12=Nulo</formula>
    </cfRule>
  </conditionalFormatting>
  <conditionalFormatting sqref="N12">
    <cfRule type="expression" dxfId="798" priority="17744" stopIfTrue="1">
      <formula>B12=""</formula>
    </cfRule>
    <cfRule type="expression" dxfId="797" priority="17745">
      <formula>B12&lt;&gt;""</formula>
    </cfRule>
  </conditionalFormatting>
  <conditionalFormatting sqref="O12">
    <cfRule type="expression" dxfId="796" priority="17743">
      <formula>#REF!&lt;&gt;""</formula>
    </cfRule>
  </conditionalFormatting>
  <conditionalFormatting sqref="P12">
    <cfRule type="expression" dxfId="795" priority="17728">
      <formula>#REF!&lt;&gt;""</formula>
    </cfRule>
  </conditionalFormatting>
  <conditionalFormatting sqref="P12">
    <cfRule type="expression" dxfId="794" priority="17727">
      <formula>#REF!&lt;&gt;""</formula>
    </cfRule>
  </conditionalFormatting>
  <conditionalFormatting sqref="P12">
    <cfRule type="expression" dxfId="793" priority="17726">
      <formula>#REF!&lt;&gt;""</formula>
    </cfRule>
  </conditionalFormatting>
  <conditionalFormatting sqref="P12">
    <cfRule type="expression" dxfId="792" priority="17725">
      <formula>#REF!&lt;&gt;""</formula>
    </cfRule>
  </conditionalFormatting>
  <conditionalFormatting sqref="P12">
    <cfRule type="expression" dxfId="791" priority="17724">
      <formula>#REF!&lt;&gt;""</formula>
    </cfRule>
  </conditionalFormatting>
  <conditionalFormatting sqref="P12">
    <cfRule type="expression" dxfId="790" priority="17723">
      <formula>#REF!&lt;&gt;""</formula>
    </cfRule>
  </conditionalFormatting>
  <conditionalFormatting sqref="P12">
    <cfRule type="expression" dxfId="789" priority="17722">
      <formula>#REF!&lt;&gt;""</formula>
    </cfRule>
  </conditionalFormatting>
  <conditionalFormatting sqref="P12">
    <cfRule type="expression" dxfId="788" priority="17721">
      <formula>#REF!&lt;&gt;""</formula>
    </cfRule>
  </conditionalFormatting>
  <conditionalFormatting sqref="P12">
    <cfRule type="expression" dxfId="787" priority="17720">
      <formula>#REF!&lt;&gt;""</formula>
    </cfRule>
  </conditionalFormatting>
  <conditionalFormatting sqref="P12">
    <cfRule type="expression" dxfId="786" priority="17719">
      <formula>#REF!&lt;&gt;""</formula>
    </cfRule>
  </conditionalFormatting>
  <conditionalFormatting sqref="P12">
    <cfRule type="expression" dxfId="785" priority="17718">
      <formula>#REF!&lt;&gt;""</formula>
    </cfRule>
  </conditionalFormatting>
  <conditionalFormatting sqref="P12">
    <cfRule type="expression" dxfId="784" priority="17717">
      <formula>#REF!&lt;&gt;""</formula>
    </cfRule>
  </conditionalFormatting>
  <conditionalFormatting sqref="BU12:BX60">
    <cfRule type="expression" dxfId="783" priority="17076">
      <formula>AH12="No hay control"</formula>
    </cfRule>
  </conditionalFormatting>
  <conditionalFormatting sqref="BM12:BN58">
    <cfRule type="expression" dxfId="782" priority="17049">
      <formula>A12&lt;&gt;""</formula>
    </cfRule>
    <cfRule type="cellIs" dxfId="781" priority="17050" stopIfTrue="1" operator="equal">
      <formula>"EXTREMO"</formula>
    </cfRule>
    <cfRule type="cellIs" dxfId="780" priority="17051" stopIfTrue="1" operator="equal">
      <formula>"ALTO"</formula>
    </cfRule>
    <cfRule type="cellIs" dxfId="779" priority="17052" stopIfTrue="1" operator="equal">
      <formula>"MODERADO"</formula>
    </cfRule>
  </conditionalFormatting>
  <conditionalFormatting sqref="BQ12:BQ58">
    <cfRule type="expression" dxfId="778" priority="17048">
      <formula>AS12="No hay control"</formula>
    </cfRule>
  </conditionalFormatting>
  <conditionalFormatting sqref="E24">
    <cfRule type="expression" dxfId="777" priority="15789">
      <formula>D24&lt;&gt;""</formula>
    </cfRule>
  </conditionalFormatting>
  <conditionalFormatting sqref="E24">
    <cfRule type="expression" dxfId="776" priority="15788" stopIfTrue="1">
      <formula>D24=""</formula>
    </cfRule>
  </conditionalFormatting>
  <conditionalFormatting sqref="AY24">
    <cfRule type="expression" dxfId="775" priority="15516">
      <formula>C24&lt;&gt;""</formula>
    </cfRule>
    <cfRule type="expression" dxfId="774" priority="15517">
      <formula>C24&lt;&gt;””</formula>
    </cfRule>
  </conditionalFormatting>
  <conditionalFormatting sqref="AG51">
    <cfRule type="expression" dxfId="773" priority="15068" stopIfTrue="1">
      <formula>B51=""</formula>
    </cfRule>
    <cfRule type="expression" dxfId="772" priority="15069">
      <formula>B51&lt;&gt;""</formula>
    </cfRule>
  </conditionalFormatting>
  <conditionalFormatting sqref="AB51">
    <cfRule type="expression" dxfId="771" priority="15066" stopIfTrue="1">
      <formula>B51=""</formula>
    </cfRule>
    <cfRule type="expression" dxfId="770" priority="15067">
      <formula>B51&lt;&gt;""</formula>
    </cfRule>
  </conditionalFormatting>
  <conditionalFormatting sqref="AP28">
    <cfRule type="expression" dxfId="769" priority="14948" stopIfTrue="1">
      <formula>B28=""</formula>
    </cfRule>
  </conditionalFormatting>
  <conditionalFormatting sqref="AP24">
    <cfRule type="expression" dxfId="768" priority="14918" stopIfTrue="1">
      <formula>B24=""</formula>
    </cfRule>
  </conditionalFormatting>
  <conditionalFormatting sqref="X30">
    <cfRule type="expression" dxfId="767" priority="14650" stopIfTrue="1">
      <formula>B30=""</formula>
    </cfRule>
    <cfRule type="expression" dxfId="766" priority="14651">
      <formula>B30&lt;&gt;""</formula>
    </cfRule>
  </conditionalFormatting>
  <conditionalFormatting sqref="W30">
    <cfRule type="expression" dxfId="765" priority="14644" stopIfTrue="1">
      <formula>B30=""</formula>
    </cfRule>
  </conditionalFormatting>
  <conditionalFormatting sqref="W30">
    <cfRule type="expression" dxfId="764" priority="14645">
      <formula>B30&lt;&gt;""</formula>
    </cfRule>
    <cfRule type="expression" dxfId="763" priority="14646">
      <formula>W30="Bajo"</formula>
    </cfRule>
    <cfRule type="expression" dxfId="762" priority="14647">
      <formula>W30="Moderado"</formula>
    </cfRule>
    <cfRule type="expression" dxfId="761" priority="14648">
      <formula>W30="Alto"</formula>
    </cfRule>
    <cfRule type="expression" dxfId="760" priority="14649">
      <formula>W30="Extremo"</formula>
    </cfRule>
  </conditionalFormatting>
  <conditionalFormatting sqref="M30 P30">
    <cfRule type="expression" dxfId="759" priority="14643">
      <formula>#REF!&lt;&gt;""</formula>
    </cfRule>
  </conditionalFormatting>
  <conditionalFormatting sqref="M30 P30">
    <cfRule type="expression" dxfId="758" priority="14642">
      <formula>#REF!&lt;&gt;""</formula>
    </cfRule>
  </conditionalFormatting>
  <conditionalFormatting sqref="N30">
    <cfRule type="expression" dxfId="757" priority="14638" stopIfTrue="1">
      <formula>B30=""</formula>
    </cfRule>
    <cfRule type="expression" dxfId="756" priority="14640">
      <formula>B30&lt;&gt;""</formula>
    </cfRule>
  </conditionalFormatting>
  <conditionalFormatting sqref="L30">
    <cfRule type="expression" dxfId="755" priority="14641">
      <formula>B30&lt;&gt;""</formula>
    </cfRule>
  </conditionalFormatting>
  <conditionalFormatting sqref="L30">
    <cfRule type="expression" dxfId="754" priority="14639" stopIfTrue="1">
      <formula>B30=""</formula>
    </cfRule>
  </conditionalFormatting>
  <conditionalFormatting sqref="O30">
    <cfRule type="expression" dxfId="753" priority="14637">
      <formula>B30&lt;&gt;""</formula>
    </cfRule>
  </conditionalFormatting>
  <conditionalFormatting sqref="O30">
    <cfRule type="expression" dxfId="752" priority="14636" stopIfTrue="1">
      <formula>B30=""</formula>
    </cfRule>
  </conditionalFormatting>
  <conditionalFormatting sqref="AG34">
    <cfRule type="expression" dxfId="751" priority="14424" stopIfTrue="1">
      <formula>B34=""</formula>
    </cfRule>
    <cfRule type="expression" dxfId="750" priority="14425">
      <formula>B34&lt;&gt;""</formula>
    </cfRule>
  </conditionalFormatting>
  <conditionalFormatting sqref="AB34">
    <cfRule type="expression" dxfId="749" priority="14422" stopIfTrue="1">
      <formula>B34=""</formula>
    </cfRule>
    <cfRule type="expression" dxfId="748" priority="14423">
      <formula>B34&lt;&gt;""</formula>
    </cfRule>
  </conditionalFormatting>
  <conditionalFormatting sqref="AP34">
    <cfRule type="expression" dxfId="747" priority="14399" stopIfTrue="1">
      <formula>B34=""</formula>
    </cfRule>
  </conditionalFormatting>
  <conditionalFormatting sqref="M33">
    <cfRule type="expression" dxfId="746" priority="14265">
      <formula>#REF!&lt;&gt;""</formula>
    </cfRule>
  </conditionalFormatting>
  <conditionalFormatting sqref="M33">
    <cfRule type="expression" dxfId="745" priority="14264">
      <formula>#REF!&lt;&gt;""</formula>
    </cfRule>
  </conditionalFormatting>
  <conditionalFormatting sqref="P33">
    <cfRule type="expression" dxfId="744" priority="14263">
      <formula>#REF!&lt;&gt;""</formula>
    </cfRule>
  </conditionalFormatting>
  <conditionalFormatting sqref="P33">
    <cfRule type="expression" dxfId="743" priority="14262">
      <formula>#REF!&lt;&gt;""</formula>
    </cfRule>
  </conditionalFormatting>
  <conditionalFormatting sqref="I43">
    <cfRule type="expression" dxfId="742" priority="13996" stopIfTrue="1">
      <formula>B43=""</formula>
    </cfRule>
    <cfRule type="expression" dxfId="741" priority="13997">
      <formula>B43&lt;&gt;""</formula>
    </cfRule>
  </conditionalFormatting>
  <conditionalFormatting sqref="I43">
    <cfRule type="expression" dxfId="740" priority="13992" stopIfTrue="1">
      <formula>C43=""</formula>
    </cfRule>
    <cfRule type="expression" dxfId="739" priority="13993">
      <formula>C43&lt;&gt;""</formula>
    </cfRule>
  </conditionalFormatting>
  <conditionalFormatting sqref="I44">
    <cfRule type="expression" dxfId="738" priority="13984" stopIfTrue="1">
      <formula>B44=""</formula>
    </cfRule>
    <cfRule type="expression" dxfId="737" priority="13985">
      <formula>B44&lt;&gt;""</formula>
    </cfRule>
  </conditionalFormatting>
  <conditionalFormatting sqref="I44">
    <cfRule type="expression" dxfId="736" priority="13980" stopIfTrue="1">
      <formula>C44=""</formula>
    </cfRule>
    <cfRule type="expression" dxfId="735" priority="13981">
      <formula>C44&lt;&gt;""</formula>
    </cfRule>
  </conditionalFormatting>
  <conditionalFormatting sqref="I45:I47">
    <cfRule type="expression" dxfId="734" priority="13972" stopIfTrue="1">
      <formula>B45=""</formula>
    </cfRule>
    <cfRule type="expression" dxfId="733" priority="13973">
      <formula>B45&lt;&gt;""</formula>
    </cfRule>
  </conditionalFormatting>
  <conditionalFormatting sqref="I45:I47">
    <cfRule type="expression" dxfId="732" priority="13968" stopIfTrue="1">
      <formula>C45=""</formula>
    </cfRule>
    <cfRule type="expression" dxfId="731" priority="13969">
      <formula>C45&lt;&gt;""</formula>
    </cfRule>
  </conditionalFormatting>
  <conditionalFormatting sqref="M48">
    <cfRule type="expression" dxfId="730" priority="13951">
      <formula>#REF!&lt;&gt;""</formula>
    </cfRule>
  </conditionalFormatting>
  <conditionalFormatting sqref="AP55">
    <cfRule type="expression" dxfId="729" priority="13906" stopIfTrue="1">
      <formula>B55=""</formula>
    </cfRule>
  </conditionalFormatting>
  <conditionalFormatting sqref="AG55">
    <cfRule type="expression" dxfId="728" priority="13890" stopIfTrue="1">
      <formula>B55=""</formula>
    </cfRule>
    <cfRule type="expression" dxfId="727" priority="13891">
      <formula>B55&lt;&gt;""</formula>
    </cfRule>
  </conditionalFormatting>
  <conditionalFormatting sqref="AB55">
    <cfRule type="expression" dxfId="726" priority="13888" stopIfTrue="1">
      <formula>B55=""</formula>
    </cfRule>
    <cfRule type="expression" dxfId="725" priority="13889">
      <formula>B55&lt;&gt;""</formula>
    </cfRule>
  </conditionalFormatting>
  <conditionalFormatting sqref="B53">
    <cfRule type="expression" dxfId="724" priority="13858" stopIfTrue="1">
      <formula>B53=""</formula>
    </cfRule>
    <cfRule type="expression" dxfId="723" priority="13859">
      <formula>B53&lt;&gt;""</formula>
    </cfRule>
  </conditionalFormatting>
  <conditionalFormatting sqref="M59:M60">
    <cfRule type="expression" dxfId="722" priority="13775">
      <formula>#REF!&lt;&gt;""</formula>
    </cfRule>
  </conditionalFormatting>
  <conditionalFormatting sqref="M59:M60">
    <cfRule type="expression" dxfId="721" priority="13774">
      <formula>#REF!&lt;&gt;""</formula>
    </cfRule>
  </conditionalFormatting>
  <conditionalFormatting sqref="P59:P60 M59:M60">
    <cfRule type="expression" dxfId="720" priority="13773">
      <formula>#REF!&lt;&gt;""</formula>
    </cfRule>
  </conditionalFormatting>
  <conditionalFormatting sqref="AT59:AT60">
    <cfRule type="expression" dxfId="719" priority="13770">
      <formula>B59=""</formula>
    </cfRule>
  </conditionalFormatting>
  <conditionalFormatting sqref="AU59:AU60">
    <cfRule type="expression" dxfId="718" priority="13769" stopIfTrue="1">
      <formula>B59=""</formula>
    </cfRule>
  </conditionalFormatting>
  <conditionalFormatting sqref="N59:N60">
    <cfRule type="expression" dxfId="717" priority="13767" stopIfTrue="1">
      <formula>B59=""</formula>
    </cfRule>
    <cfRule type="expression" dxfId="716" priority="13768">
      <formula>B59&lt;&gt;""</formula>
    </cfRule>
  </conditionalFormatting>
  <conditionalFormatting sqref="L60">
    <cfRule type="expression" dxfId="715" priority="13766">
      <formula>B60&lt;&gt;""</formula>
    </cfRule>
  </conditionalFormatting>
  <conditionalFormatting sqref="X59:X60">
    <cfRule type="expression" dxfId="714" priority="13763" stopIfTrue="1">
      <formula>B59=""</formula>
    </cfRule>
    <cfRule type="expression" dxfId="713" priority="13764">
      <formula>B59&lt;&gt;""</formula>
    </cfRule>
  </conditionalFormatting>
  <conditionalFormatting sqref="L60">
    <cfRule type="expression" dxfId="712" priority="13762" stopIfTrue="1">
      <formula>B60=""</formula>
    </cfRule>
  </conditionalFormatting>
  <conditionalFormatting sqref="W59:W60">
    <cfRule type="expression" dxfId="711" priority="13760" stopIfTrue="1">
      <formula>B59=""</formula>
    </cfRule>
  </conditionalFormatting>
  <conditionalFormatting sqref="W59:W60">
    <cfRule type="expression" dxfId="710" priority="13755">
      <formula>B59&lt;&gt;""</formula>
    </cfRule>
    <cfRule type="expression" dxfId="709" priority="13756">
      <formula>W59="Bajo"</formula>
    </cfRule>
    <cfRule type="expression" dxfId="708" priority="13757">
      <formula>W59="Moderado"</formula>
    </cfRule>
    <cfRule type="expression" dxfId="707" priority="13758">
      <formula>W59="Alto"</formula>
    </cfRule>
    <cfRule type="expression" dxfId="706" priority="13759">
      <formula>W59="Extremo"</formula>
    </cfRule>
  </conditionalFormatting>
  <conditionalFormatting sqref="Q59:Q60">
    <cfRule type="expression" dxfId="705" priority="13753" stopIfTrue="1">
      <formula>A59=""</formula>
    </cfRule>
    <cfRule type="expression" dxfId="704" priority="13754">
      <formula>A59&lt;&gt;""</formula>
    </cfRule>
  </conditionalFormatting>
  <conditionalFormatting sqref="BH59:BH60">
    <cfRule type="expression" dxfId="703" priority="13746">
      <formula>B59&lt;&gt;""</formula>
    </cfRule>
    <cfRule type="cellIs" dxfId="702" priority="13747" stopIfTrue="1" operator="equal">
      <formula>"EXTREMO"</formula>
    </cfRule>
    <cfRule type="cellIs" dxfId="701" priority="13748" stopIfTrue="1" operator="equal">
      <formula>"ALTO"</formula>
    </cfRule>
    <cfRule type="cellIs" dxfId="700" priority="13749" stopIfTrue="1" operator="equal">
      <formula>"MODERADO"</formula>
    </cfRule>
  </conditionalFormatting>
  <conditionalFormatting sqref="BG59:BG60">
    <cfRule type="expression" dxfId="699" priority="13742">
      <formula>C59&lt;&gt;""</formula>
    </cfRule>
    <cfRule type="cellIs" dxfId="698" priority="13743" stopIfTrue="1" operator="equal">
      <formula>"EXTREMO"</formula>
    </cfRule>
    <cfRule type="cellIs" dxfId="697" priority="13744" stopIfTrue="1" operator="equal">
      <formula>"ALTO"</formula>
    </cfRule>
    <cfRule type="cellIs" dxfId="696" priority="13745" stopIfTrue="1" operator="equal">
      <formula>"MODERADO"</formula>
    </cfRule>
  </conditionalFormatting>
  <conditionalFormatting sqref="AW60">
    <cfRule type="expression" dxfId="695" priority="13737" stopIfTrue="1">
      <formula>B60=""</formula>
    </cfRule>
  </conditionalFormatting>
  <conditionalFormatting sqref="AX60">
    <cfRule type="expression" dxfId="694" priority="13736" stopIfTrue="1">
      <formula>B60=""</formula>
    </cfRule>
  </conditionalFormatting>
  <conditionalFormatting sqref="BU12:BX60">
    <cfRule type="expression" dxfId="693" priority="13696">
      <formula>#REF!&lt;&gt;""</formula>
    </cfRule>
    <cfRule type="expression" dxfId="692" priority="13697">
      <formula>AB12="No hay control"</formula>
    </cfRule>
    <cfRule type="expression" dxfId="691" priority="13698">
      <formula>AB12="No hay control"</formula>
    </cfRule>
  </conditionalFormatting>
  <conditionalFormatting sqref="BM59:BN60">
    <cfRule type="expression" dxfId="690" priority="13692">
      <formula>A59&lt;&gt;""</formula>
    </cfRule>
    <cfRule type="cellIs" dxfId="689" priority="13693" stopIfTrue="1" operator="equal">
      <formula>"EXTREMO"</formula>
    </cfRule>
    <cfRule type="cellIs" dxfId="688" priority="13694" stopIfTrue="1" operator="equal">
      <formula>"ALTO"</formula>
    </cfRule>
    <cfRule type="cellIs" dxfId="687" priority="13695" stopIfTrue="1" operator="equal">
      <formula>"MODERADO"</formula>
    </cfRule>
  </conditionalFormatting>
  <conditionalFormatting sqref="BQ59:BQ60">
    <cfRule type="expression" dxfId="686" priority="13691">
      <formula>AS59="No hay control"</formula>
    </cfRule>
  </conditionalFormatting>
  <conditionalFormatting sqref="AP60">
    <cfRule type="expression" dxfId="685" priority="13662" stopIfTrue="1">
      <formula>B60=""</formula>
    </cfRule>
  </conditionalFormatting>
  <conditionalFormatting sqref="AG60">
    <cfRule type="expression" dxfId="684" priority="13646" stopIfTrue="1">
      <formula>B60=""</formula>
    </cfRule>
    <cfRule type="expression" dxfId="683" priority="13647">
      <formula>B60&lt;&gt;""</formula>
    </cfRule>
  </conditionalFormatting>
  <conditionalFormatting sqref="AB60">
    <cfRule type="expression" dxfId="682" priority="13644" stopIfTrue="1">
      <formula>B60=""</formula>
    </cfRule>
    <cfRule type="expression" dxfId="681" priority="13645">
      <formula>B60&lt;&gt;""</formula>
    </cfRule>
  </conditionalFormatting>
  <conditionalFormatting sqref="AG59">
    <cfRule type="expression" dxfId="680" priority="13597" stopIfTrue="1">
      <formula>B59=""</formula>
    </cfRule>
    <cfRule type="expression" dxfId="679" priority="13598">
      <formula>B59&lt;&gt;""</formula>
    </cfRule>
  </conditionalFormatting>
  <conditionalFormatting sqref="AB59">
    <cfRule type="expression" dxfId="678" priority="13591" stopIfTrue="1">
      <formula>B59=""</formula>
    </cfRule>
    <cfRule type="expression" dxfId="677" priority="13592">
      <formula>B59&lt;&gt;""</formula>
    </cfRule>
  </conditionalFormatting>
  <conditionalFormatting sqref="AP59">
    <cfRule type="expression" dxfId="676" priority="13572" stopIfTrue="1">
      <formula>B59=""</formula>
    </cfRule>
  </conditionalFormatting>
  <conditionalFormatting sqref="M52">
    <cfRule type="expression" dxfId="675" priority="13549">
      <formula>#REF!&lt;&gt;""</formula>
    </cfRule>
  </conditionalFormatting>
  <conditionalFormatting sqref="AY59">
    <cfRule type="expression" dxfId="674" priority="13547">
      <formula>C59&lt;&gt;""</formula>
    </cfRule>
    <cfRule type="expression" dxfId="673" priority="13548">
      <formula>C59&lt;&gt;””</formula>
    </cfRule>
  </conditionalFormatting>
  <conditionalFormatting sqref="AY60">
    <cfRule type="expression" dxfId="672" priority="13545">
      <formula>C60&lt;&gt;""</formula>
    </cfRule>
    <cfRule type="expression" dxfId="671" priority="13546">
      <formula>C60&lt;&gt;””</formula>
    </cfRule>
  </conditionalFormatting>
  <conditionalFormatting sqref="P52">
    <cfRule type="expression" dxfId="670" priority="13544">
      <formula>#REF!&lt;&gt;""</formula>
    </cfRule>
  </conditionalFormatting>
  <conditionalFormatting sqref="B36:B37">
    <cfRule type="expression" dxfId="669" priority="13027" stopIfTrue="1">
      <formula>B36=""</formula>
    </cfRule>
    <cfRule type="expression" dxfId="668" priority="13028">
      <formula>B36&lt;&gt;""</formula>
    </cfRule>
  </conditionalFormatting>
  <conditionalFormatting sqref="B54">
    <cfRule type="expression" dxfId="667" priority="12400" stopIfTrue="1">
      <formula>B54=""</formula>
    </cfRule>
    <cfRule type="expression" dxfId="666" priority="12401">
      <formula>B54&lt;&gt;""</formula>
    </cfRule>
  </conditionalFormatting>
  <conditionalFormatting sqref="J60">
    <cfRule type="expression" dxfId="665" priority="11432" stopIfTrue="1">
      <formula>D60=""</formula>
    </cfRule>
    <cfRule type="expression" dxfId="664" priority="11433">
      <formula>D60&lt;&gt;""</formula>
    </cfRule>
  </conditionalFormatting>
  <conditionalFormatting sqref="J60">
    <cfRule type="expression" dxfId="663" priority="11430" stopIfTrue="1">
      <formula>D60=""</formula>
    </cfRule>
    <cfRule type="expression" dxfId="662" priority="11431">
      <formula>D60&lt;&gt;""</formula>
    </cfRule>
  </conditionalFormatting>
  <conditionalFormatting sqref="AG13:AG14">
    <cfRule type="expression" dxfId="661" priority="10816" stopIfTrue="1">
      <formula>B13=""</formula>
    </cfRule>
    <cfRule type="expression" dxfId="660" priority="10817">
      <formula>B13&lt;&gt;""</formula>
    </cfRule>
  </conditionalFormatting>
  <conditionalFormatting sqref="AB13:AB14">
    <cfRule type="expression" dxfId="659" priority="10814" stopIfTrue="1">
      <formula>B13=""</formula>
    </cfRule>
    <cfRule type="expression" dxfId="658" priority="10815">
      <formula>B13&lt;&gt;""</formula>
    </cfRule>
  </conditionalFormatting>
  <conditionalFormatting sqref="P54">
    <cfRule type="expression" dxfId="657" priority="121352" stopIfTrue="1">
      <formula>#REF!=""</formula>
    </cfRule>
    <cfRule type="expression" dxfId="656" priority="121353">
      <formula>#REF!&lt;&gt;""</formula>
    </cfRule>
  </conditionalFormatting>
  <conditionalFormatting sqref="N54">
    <cfRule type="expression" dxfId="655" priority="121615" stopIfTrue="1">
      <formula>#REF!=""</formula>
    </cfRule>
    <cfRule type="expression" dxfId="654" priority="121616">
      <formula>#REF!&lt;&gt;""</formula>
    </cfRule>
  </conditionalFormatting>
  <conditionalFormatting sqref="U54">
    <cfRule type="expression" dxfId="653" priority="122467" stopIfTrue="1">
      <formula>#REF!=""</formula>
    </cfRule>
    <cfRule type="expression" dxfId="652" priority="122468">
      <formula>#REF!&lt;&gt;""</formula>
    </cfRule>
    <cfRule type="expression" dxfId="651" priority="122469">
      <formula>O54="No hay control"</formula>
    </cfRule>
  </conditionalFormatting>
  <conditionalFormatting sqref="AQ34">
    <cfRule type="expression" dxfId="650" priority="122575" stopIfTrue="1">
      <formula>#REF!=""</formula>
    </cfRule>
    <cfRule type="expression" dxfId="649" priority="122576">
      <formula>#REF!&lt;&gt;""</formula>
    </cfRule>
    <cfRule type="expression" dxfId="648" priority="122577">
      <formula>AA34="No hay control"</formula>
    </cfRule>
  </conditionalFormatting>
  <conditionalFormatting sqref="R54 Q53">
    <cfRule type="expression" dxfId="647" priority="122826" stopIfTrue="1">
      <formula>#REF!=""</formula>
    </cfRule>
    <cfRule type="expression" dxfId="646" priority="122827">
      <formula>#REF!&lt;&gt;""</formula>
    </cfRule>
    <cfRule type="expression" dxfId="645" priority="122828">
      <formula>N53="No hay control"</formula>
    </cfRule>
  </conditionalFormatting>
  <conditionalFormatting sqref="S54">
    <cfRule type="expression" dxfId="644" priority="122952" stopIfTrue="1">
      <formula>#REF!=""</formula>
    </cfRule>
    <cfRule type="expression" dxfId="643" priority="122953">
      <formula>#REF!&lt;&gt;""</formula>
    </cfRule>
    <cfRule type="expression" dxfId="642" priority="122954">
      <formula>O54="No hay Control"</formula>
    </cfRule>
  </conditionalFormatting>
  <conditionalFormatting sqref="T54">
    <cfRule type="expression" dxfId="641" priority="123078" stopIfTrue="1">
      <formula>#REF!=""</formula>
    </cfRule>
    <cfRule type="expression" dxfId="640" priority="123079">
      <formula>#REF!&lt;&gt;""</formula>
    </cfRule>
    <cfRule type="expression" dxfId="639" priority="123080">
      <formula>O54="No hay Control"</formula>
    </cfRule>
  </conditionalFormatting>
  <conditionalFormatting sqref="AA54:AA57">
    <cfRule type="expression" dxfId="638" priority="124526" stopIfTrue="1">
      <formula>#REF!=""</formula>
    </cfRule>
    <cfRule type="expression" dxfId="637" priority="124527">
      <formula>#REF!&lt;&gt;""</formula>
    </cfRule>
    <cfRule type="expression" dxfId="636" priority="124528">
      <formula>Q54="No hay control"</formula>
    </cfRule>
  </conditionalFormatting>
  <conditionalFormatting sqref="AY57">
    <cfRule type="expression" dxfId="635" priority="7013">
      <formula>C57&lt;&gt;""</formula>
    </cfRule>
    <cfRule type="expression" dxfId="634" priority="7014">
      <formula>C57&lt;&gt;””</formula>
    </cfRule>
  </conditionalFormatting>
  <conditionalFormatting sqref="Q54">
    <cfRule type="expression" dxfId="633" priority="6918" stopIfTrue="1">
      <formula>#REF!=""</formula>
    </cfRule>
    <cfRule type="expression" dxfId="632" priority="6919">
      <formula>#REF!&lt;&gt;""</formula>
    </cfRule>
    <cfRule type="expression" dxfId="631" priority="6920">
      <formula>N54="No hay control"</formula>
    </cfRule>
  </conditionalFormatting>
  <conditionalFormatting sqref="AG26:AG27">
    <cfRule type="expression" dxfId="630" priority="3723" stopIfTrue="1">
      <formula>B26=""</formula>
    </cfRule>
    <cfRule type="expression" dxfId="629" priority="3724">
      <formula>B26&lt;&gt;""</formula>
    </cfRule>
  </conditionalFormatting>
  <conditionalFormatting sqref="AB26:AB27">
    <cfRule type="expression" dxfId="628" priority="3721" stopIfTrue="1">
      <formula>B26=""</formula>
    </cfRule>
    <cfRule type="expression" dxfId="627" priority="3722">
      <formula>B26&lt;&gt;""</formula>
    </cfRule>
  </conditionalFormatting>
  <conditionalFormatting sqref="B32">
    <cfRule type="expression" dxfId="626" priority="3100" stopIfTrue="1">
      <formula>B32=""</formula>
    </cfRule>
    <cfRule type="expression" dxfId="625" priority="3103">
      <formula>B32&lt;&gt;""</formula>
    </cfRule>
  </conditionalFormatting>
  <conditionalFormatting sqref="BG32">
    <cfRule type="expression" dxfId="624" priority="2561">
      <formula>C32&lt;&gt;""</formula>
    </cfRule>
    <cfRule type="cellIs" dxfId="623" priority="2562" stopIfTrue="1" operator="equal">
      <formula>"EXTREMO"</formula>
    </cfRule>
    <cfRule type="cellIs" dxfId="622" priority="2563" stopIfTrue="1" operator="equal">
      <formula>"ALTO"</formula>
    </cfRule>
    <cfRule type="cellIs" dxfId="621" priority="2564" stopIfTrue="1" operator="equal">
      <formula>"MODERADO"</formula>
    </cfRule>
  </conditionalFormatting>
  <conditionalFormatting sqref="AW32">
    <cfRule type="expression" dxfId="620" priority="2560" stopIfTrue="1">
      <formula>B32=""</formula>
    </cfRule>
  </conditionalFormatting>
  <conditionalFormatting sqref="AX32">
    <cfRule type="expression" dxfId="619" priority="2559" stopIfTrue="1">
      <formula>B32=""</formula>
    </cfRule>
  </conditionalFormatting>
  <conditionalFormatting sqref="AT32:AU32">
    <cfRule type="expression" dxfId="618" priority="2556">
      <formula>Z32="No hay control"</formula>
    </cfRule>
  </conditionalFormatting>
  <conditionalFormatting sqref="AU32">
    <cfRule type="expression" dxfId="617" priority="2555">
      <formula>C32&lt;&gt;""</formula>
    </cfRule>
  </conditionalFormatting>
  <conditionalFormatting sqref="AG32">
    <cfRule type="expression" dxfId="616" priority="2550" stopIfTrue="1">
      <formula>B32=""</formula>
    </cfRule>
    <cfRule type="expression" dxfId="615" priority="2551">
      <formula>B32&lt;&gt;""</formula>
    </cfRule>
  </conditionalFormatting>
  <conditionalFormatting sqref="AB32">
    <cfRule type="expression" dxfId="614" priority="2548" stopIfTrue="1">
      <formula>B32=""</formula>
    </cfRule>
    <cfRule type="expression" dxfId="613" priority="2549">
      <formula>B32&lt;&gt;""</formula>
    </cfRule>
  </conditionalFormatting>
  <conditionalFormatting sqref="AA32">
    <cfRule type="expression" dxfId="612" priority="2539" stopIfTrue="1">
      <formula>#REF!=""</formula>
    </cfRule>
    <cfRule type="expression" dxfId="611" priority="2540">
      <formula>#REF!&lt;&gt;""</formula>
    </cfRule>
    <cfRule type="expression" dxfId="610" priority="2541">
      <formula>Q30="No hay control"</formula>
    </cfRule>
  </conditionalFormatting>
  <conditionalFormatting sqref="AP32">
    <cfRule type="expression" dxfId="609" priority="2499" stopIfTrue="1">
      <formula>B32=""</formula>
    </cfRule>
  </conditionalFormatting>
  <conditionalFormatting sqref="BF32">
    <cfRule type="expression" dxfId="608" priority="2490">
      <formula>L32&lt;&gt;""</formula>
    </cfRule>
    <cfRule type="expression" dxfId="607" priority="2491">
      <formula>L32&lt;&gt;””</formula>
    </cfRule>
  </conditionalFormatting>
  <conditionalFormatting sqref="B49:B50">
    <cfRule type="expression" dxfId="606" priority="2158" stopIfTrue="1">
      <formula>B49=""</formula>
    </cfRule>
    <cfRule type="expression" dxfId="605" priority="2159">
      <formula>B49&lt;&gt;""</formula>
    </cfRule>
  </conditionalFormatting>
  <conditionalFormatting sqref="AP49:AP50">
    <cfRule type="expression" dxfId="604" priority="2137" stopIfTrue="1">
      <formula>B49=""</formula>
    </cfRule>
  </conditionalFormatting>
  <conditionalFormatting sqref="BF49:BF50">
    <cfRule type="expression" dxfId="603" priority="2124">
      <formula>L49&lt;&gt;""</formula>
    </cfRule>
    <cfRule type="expression" dxfId="602" priority="2125">
      <formula>L49&lt;&gt;””</formula>
    </cfRule>
  </conditionalFormatting>
  <conditionalFormatting sqref="B39">
    <cfRule type="expression" dxfId="601" priority="2116" stopIfTrue="1">
      <formula>B39=""</formula>
    </cfRule>
    <cfRule type="expression" dxfId="600" priority="2117">
      <formula>B39&lt;&gt;""</formula>
    </cfRule>
  </conditionalFormatting>
  <conditionalFormatting sqref="AW39">
    <cfRule type="expression" dxfId="599" priority="2076" stopIfTrue="1">
      <formula>B39=""</formula>
    </cfRule>
  </conditionalFormatting>
  <conditionalFormatting sqref="AX39">
    <cfRule type="expression" dxfId="598" priority="2075" stopIfTrue="1">
      <formula>B39=""</formula>
    </cfRule>
  </conditionalFormatting>
  <conditionalFormatting sqref="AY39">
    <cfRule type="expression" dxfId="597" priority="2073">
      <formula>C39&lt;&gt;""</formula>
    </cfRule>
    <cfRule type="expression" dxfId="596" priority="2074">
      <formula>C39&lt;&gt;””</formula>
    </cfRule>
  </conditionalFormatting>
  <conditionalFormatting sqref="AB39">
    <cfRule type="expression" dxfId="595" priority="2071" stopIfTrue="1">
      <formula>B39=""</formula>
    </cfRule>
    <cfRule type="expression" dxfId="594" priority="2072">
      <formula>B39&lt;&gt;""</formula>
    </cfRule>
  </conditionalFormatting>
  <conditionalFormatting sqref="AG39">
    <cfRule type="expression" dxfId="593" priority="2066" stopIfTrue="1">
      <formula>B39=""</formula>
    </cfRule>
    <cfRule type="expression" dxfId="592" priority="2067">
      <formula>B39&lt;&gt;""</formula>
    </cfRule>
  </conditionalFormatting>
  <conditionalFormatting sqref="AA39">
    <cfRule type="expression" dxfId="591" priority="2061" stopIfTrue="1">
      <formula>#REF!=""</formula>
    </cfRule>
    <cfRule type="expression" dxfId="590" priority="2062">
      <formula>#REF!&lt;&gt;""</formula>
    </cfRule>
    <cfRule type="expression" dxfId="589" priority="2063">
      <formula>Q39="No hay control"</formula>
    </cfRule>
  </conditionalFormatting>
  <conditionalFormatting sqref="AP39">
    <cfRule type="expression" dxfId="588" priority="2032" stopIfTrue="1">
      <formula>B39=""</formula>
    </cfRule>
  </conditionalFormatting>
  <conditionalFormatting sqref="BF39">
    <cfRule type="expression" dxfId="587" priority="2019">
      <formula>L39&lt;&gt;""</formula>
    </cfRule>
    <cfRule type="expression" dxfId="586" priority="2020">
      <formula>L39&lt;&gt;””</formula>
    </cfRule>
  </conditionalFormatting>
  <conditionalFormatting sqref="AW58">
    <cfRule type="expression" dxfId="585" priority="2015" stopIfTrue="1">
      <formula>B58=""</formula>
    </cfRule>
  </conditionalFormatting>
  <conditionalFormatting sqref="AX58">
    <cfRule type="expression" dxfId="584" priority="2014" stopIfTrue="1">
      <formula>B58=""</formula>
    </cfRule>
  </conditionalFormatting>
  <conditionalFormatting sqref="AY58">
    <cfRule type="expression" dxfId="583" priority="2012">
      <formula>C58&lt;&gt;""</formula>
    </cfRule>
    <cfRule type="expression" dxfId="582" priority="2013">
      <formula>C58&lt;&gt;””</formula>
    </cfRule>
  </conditionalFormatting>
  <conditionalFormatting sqref="AB58">
    <cfRule type="expression" dxfId="581" priority="2010" stopIfTrue="1">
      <formula>B58=""</formula>
    </cfRule>
    <cfRule type="expression" dxfId="580" priority="2011">
      <formula>B58&lt;&gt;""</formula>
    </cfRule>
  </conditionalFormatting>
  <conditionalFormatting sqref="AG58">
    <cfRule type="expression" dxfId="579" priority="2005" stopIfTrue="1">
      <formula>B58=""</formula>
    </cfRule>
    <cfRule type="expression" dxfId="578" priority="2006">
      <formula>B58&lt;&gt;""</formula>
    </cfRule>
  </conditionalFormatting>
  <conditionalFormatting sqref="AA58">
    <cfRule type="expression" dxfId="577" priority="2000" stopIfTrue="1">
      <formula>#REF!=""</formula>
    </cfRule>
    <cfRule type="expression" dxfId="576" priority="2001">
      <formula>#REF!&lt;&gt;""</formula>
    </cfRule>
    <cfRule type="expression" dxfId="575" priority="2002">
      <formula>Q58="No hay control"</formula>
    </cfRule>
  </conditionalFormatting>
  <conditionalFormatting sqref="AP58">
    <cfRule type="expression" dxfId="574" priority="1971" stopIfTrue="1">
      <formula>B58=""</formula>
    </cfRule>
  </conditionalFormatting>
  <conditionalFormatting sqref="BF58">
    <cfRule type="expression" dxfId="573" priority="1958">
      <formula>L58&lt;&gt;""</formula>
    </cfRule>
    <cfRule type="expression" dxfId="572" priority="1959">
      <formula>L58&lt;&gt;””</formula>
    </cfRule>
  </conditionalFormatting>
  <conditionalFormatting sqref="J31:J32">
    <cfRule type="expression" dxfId="571" priority="1304" stopIfTrue="1">
      <formula>D31=""</formula>
    </cfRule>
    <cfRule type="expression" dxfId="570" priority="1305">
      <formula>D31&lt;&gt;""</formula>
    </cfRule>
  </conditionalFormatting>
  <conditionalFormatting sqref="AA26:AA27">
    <cfRule type="expression" dxfId="569" priority="1170" stopIfTrue="1">
      <formula>#REF!=""</formula>
    </cfRule>
    <cfRule type="expression" dxfId="568" priority="1171">
      <formula>#REF!&lt;&gt;""</formula>
    </cfRule>
    <cfRule type="expression" dxfId="567" priority="1172">
      <formula>Q26="No hay control"</formula>
    </cfRule>
  </conditionalFormatting>
  <conditionalFormatting sqref="Q48:V48">
    <cfRule type="expression" dxfId="566" priority="143432" stopIfTrue="1">
      <formula>#REF!=""</formula>
    </cfRule>
    <cfRule type="expression" dxfId="565" priority="143433">
      <formula>#REF!&lt;&gt;""</formula>
    </cfRule>
  </conditionalFormatting>
  <conditionalFormatting sqref="U49:U51">
    <cfRule type="expression" dxfId="564" priority="146206">
      <formula>F49&lt;&gt;""</formula>
    </cfRule>
  </conditionalFormatting>
  <conditionalFormatting sqref="I30:I32">
    <cfRule type="expression" dxfId="563" priority="1108" stopIfTrue="1">
      <formula>F30=""</formula>
    </cfRule>
    <cfRule type="expression" dxfId="562" priority="1109">
      <formula>F30&lt;&gt;""</formula>
    </cfRule>
  </conditionalFormatting>
  <conditionalFormatting sqref="AW12:AW60">
    <cfRule type="expression" dxfId="561" priority="153138">
      <formula>B12&lt;&gt;""</formula>
    </cfRule>
    <cfRule type="expression" dxfId="560" priority="153139">
      <formula>AC12="No hay control"</formula>
    </cfRule>
  </conditionalFormatting>
  <conditionalFormatting sqref="K34">
    <cfRule type="expression" dxfId="559" priority="1077">
      <formula>B34&lt;&gt;""</formula>
    </cfRule>
  </conditionalFormatting>
  <conditionalFormatting sqref="K34">
    <cfRule type="expression" dxfId="558" priority="1076" stopIfTrue="1">
      <formula>B34=""</formula>
    </cfRule>
  </conditionalFormatting>
  <conditionalFormatting sqref="K35">
    <cfRule type="expression" dxfId="557" priority="1075">
      <formula>B35&lt;&gt;""</formula>
    </cfRule>
  </conditionalFormatting>
  <conditionalFormatting sqref="K35">
    <cfRule type="expression" dxfId="556" priority="1074" stopIfTrue="1">
      <formula>B35=""</formula>
    </cfRule>
  </conditionalFormatting>
  <conditionalFormatting sqref="J58">
    <cfRule type="expression" dxfId="555" priority="1072" stopIfTrue="1">
      <formula>D58=""</formula>
    </cfRule>
    <cfRule type="expression" dxfId="554" priority="1073">
      <formula>D58&lt;&gt;""</formula>
    </cfRule>
  </conditionalFormatting>
  <conditionalFormatting sqref="BM12:BN60">
    <cfRule type="expression" dxfId="553" priority="153438">
      <formula>AC12="No hay control"</formula>
    </cfRule>
  </conditionalFormatting>
  <conditionalFormatting sqref="BQ12:BQ60">
    <cfRule type="expression" dxfId="552" priority="154412">
      <formula>M12&lt;&gt;""</formula>
    </cfRule>
    <cfRule type="expression" dxfId="551" priority="154413">
      <formula>AP12="No hay control"</formula>
    </cfRule>
    <cfRule type="expression" dxfId="550" priority="154414">
      <formula>AP12="No hay control"</formula>
    </cfRule>
  </conditionalFormatting>
  <conditionalFormatting sqref="AD60:AE60 AD55:AE55 AD51:AE51 AD26:AE26 AD56 AD31:AE31 AD35:AE35">
    <cfRule type="expression" dxfId="549" priority="1070" stopIfTrue="1">
      <formula>G26=""</formula>
    </cfRule>
    <cfRule type="expression" dxfId="548" priority="1071">
      <formula>G26&lt;&gt;""</formula>
    </cfRule>
  </conditionalFormatting>
  <conditionalFormatting sqref="Z16 AD12:AE14 AD15 AD16:AE18 AD32:AE34 AD52:AE54 AD57:AE59 AD25:AE25 AD29:AE30 AD36:AE50">
    <cfRule type="expression" dxfId="547" priority="1068" stopIfTrue="1">
      <formula>B12=""</formula>
    </cfRule>
    <cfRule type="expression" dxfId="546" priority="1069">
      <formula>B12&lt;&gt;""</formula>
    </cfRule>
  </conditionalFormatting>
  <conditionalFormatting sqref="AD28:AE28">
    <cfRule type="expression" dxfId="545" priority="1060" stopIfTrue="1">
      <formula>F28=""</formula>
    </cfRule>
    <cfRule type="expression" dxfId="544" priority="1061">
      <formula>F28&lt;&gt;""</formula>
    </cfRule>
  </conditionalFormatting>
  <conditionalFormatting sqref="AD24:AE24">
    <cfRule type="expression" dxfId="543" priority="1058" stopIfTrue="1">
      <formula>F24=""</formula>
    </cfRule>
    <cfRule type="expression" dxfId="542" priority="1059">
      <formula>F24&lt;&gt;""</formula>
    </cfRule>
  </conditionalFormatting>
  <conditionalFormatting sqref="Y16">
    <cfRule type="expression" dxfId="541" priority="1042" stopIfTrue="1">
      <formula>B16=""</formula>
    </cfRule>
    <cfRule type="expression" dxfId="540" priority="1043">
      <formula>B16&lt;&gt;""</formula>
    </cfRule>
  </conditionalFormatting>
  <conditionalFormatting sqref="Z45:Z46">
    <cfRule type="expression" dxfId="539" priority="1040" stopIfTrue="1">
      <formula>B45=""</formula>
    </cfRule>
    <cfRule type="expression" dxfId="538" priority="1041">
      <formula>B45&lt;&gt;""</formula>
    </cfRule>
  </conditionalFormatting>
  <conditionalFormatting sqref="Z13:Z14">
    <cfRule type="expression" dxfId="537" priority="1022" stopIfTrue="1">
      <formula>B13=""</formula>
    </cfRule>
    <cfRule type="expression" dxfId="536" priority="1023">
      <formula>B13&lt;&gt;""</formula>
    </cfRule>
  </conditionalFormatting>
  <conditionalFormatting sqref="Y36">
    <cfRule type="expression" dxfId="535" priority="944" stopIfTrue="1">
      <formula>B36=""</formula>
    </cfRule>
    <cfRule type="expression" dxfId="534" priority="945">
      <formula>B36&lt;&gt;""</formula>
    </cfRule>
  </conditionalFormatting>
  <conditionalFormatting sqref="Z36:Z37">
    <cfRule type="expression" dxfId="533" priority="942" stopIfTrue="1">
      <formula>B36=""</formula>
    </cfRule>
    <cfRule type="expression" dxfId="532" priority="943">
      <formula>B36&lt;&gt;""</formula>
    </cfRule>
  </conditionalFormatting>
  <conditionalFormatting sqref="Y37:Y38">
    <cfRule type="expression" dxfId="531" priority="940" stopIfTrue="1">
      <formula>B37=""</formula>
    </cfRule>
    <cfRule type="expression" dxfId="530" priority="941">
      <formula>B37&lt;&gt;""</formula>
    </cfRule>
  </conditionalFormatting>
  <conditionalFormatting sqref="Z38">
    <cfRule type="expression" dxfId="529" priority="934" stopIfTrue="1">
      <formula>B38=""</formula>
    </cfRule>
    <cfRule type="expression" dxfId="528" priority="935">
      <formula>B38&lt;&gt;""</formula>
    </cfRule>
  </conditionalFormatting>
  <conditionalFormatting sqref="Y41:Y42">
    <cfRule type="expression" dxfId="527" priority="928" stopIfTrue="1">
      <formula>B41=""</formula>
    </cfRule>
    <cfRule type="expression" dxfId="526" priority="929">
      <formula>B41&lt;&gt;""</formula>
    </cfRule>
  </conditionalFormatting>
  <conditionalFormatting sqref="Y44:Y47">
    <cfRule type="expression" dxfId="525" priority="926" stopIfTrue="1">
      <formula>B44=""</formula>
    </cfRule>
    <cfRule type="expression" dxfId="524" priority="927">
      <formula>B44&lt;&gt;""</formula>
    </cfRule>
  </conditionalFormatting>
  <conditionalFormatting sqref="Z41">
    <cfRule type="expression" dxfId="523" priority="924" stopIfTrue="1">
      <formula>B41=""</formula>
    </cfRule>
    <cfRule type="expression" dxfId="522" priority="925">
      <formula>B41&lt;&gt;""</formula>
    </cfRule>
  </conditionalFormatting>
  <conditionalFormatting sqref="Y52">
    <cfRule type="expression" dxfId="521" priority="922" stopIfTrue="1">
      <formula>B52=""</formula>
    </cfRule>
    <cfRule type="expression" dxfId="520" priority="923">
      <formula>B52&lt;&gt;""</formula>
    </cfRule>
  </conditionalFormatting>
  <conditionalFormatting sqref="Z52">
    <cfRule type="expression" dxfId="519" priority="920" stopIfTrue="1">
      <formula>B52=""</formula>
    </cfRule>
    <cfRule type="expression" dxfId="518" priority="921">
      <formula>B52&lt;&gt;""</formula>
    </cfRule>
  </conditionalFormatting>
  <conditionalFormatting sqref="Y56">
    <cfRule type="expression" dxfId="517" priority="918" stopIfTrue="1">
      <formula>B56=""</formula>
    </cfRule>
    <cfRule type="expression" dxfId="516" priority="919">
      <formula>B56&lt;&gt;""</formula>
    </cfRule>
  </conditionalFormatting>
  <conditionalFormatting sqref="Z56:Z57">
    <cfRule type="expression" dxfId="515" priority="916" stopIfTrue="1">
      <formula>B56=""</formula>
    </cfRule>
    <cfRule type="expression" dxfId="514" priority="917">
      <formula>B56&lt;&gt;""</formula>
    </cfRule>
  </conditionalFormatting>
  <conditionalFormatting sqref="Y15 Y26:Y27 Y31 Y35 Y51 Y55 Y60">
    <cfRule type="expression" dxfId="513" priority="862" stopIfTrue="1">
      <formula>B15=""</formula>
    </cfRule>
    <cfRule type="expression" dxfId="512" priority="863">
      <formula>B15&lt;&gt;""</formula>
    </cfRule>
  </conditionalFormatting>
  <conditionalFormatting sqref="Y13:Y14">
    <cfRule type="expression" dxfId="511" priority="860" stopIfTrue="1">
      <formula>B13=""</formula>
    </cfRule>
    <cfRule type="expression" dxfId="510" priority="861">
      <formula>B13&lt;&gt;""</formula>
    </cfRule>
  </conditionalFormatting>
  <conditionalFormatting sqref="Y57">
    <cfRule type="expression" dxfId="509" priority="838" stopIfTrue="1">
      <formula>B57=""</formula>
    </cfRule>
    <cfRule type="expression" dxfId="508" priority="839">
      <formula>B57&lt;&gt;""</formula>
    </cfRule>
  </conditionalFormatting>
  <conditionalFormatting sqref="Y54">
    <cfRule type="expression" dxfId="507" priority="836" stopIfTrue="1">
      <formula>B54=""</formula>
    </cfRule>
    <cfRule type="expression" dxfId="506" priority="837">
      <formula>B54&lt;&gt;""</formula>
    </cfRule>
  </conditionalFormatting>
  <conditionalFormatting sqref="Z54">
    <cfRule type="expression" dxfId="505" priority="834" stopIfTrue="1">
      <formula>B54=""</formula>
    </cfRule>
    <cfRule type="expression" dxfId="504" priority="835">
      <formula>B54&lt;&gt;""</formula>
    </cfRule>
  </conditionalFormatting>
  <conditionalFormatting sqref="Z13:Z14">
    <cfRule type="expression" dxfId="503" priority="832" stopIfTrue="1">
      <formula>B13=""</formula>
    </cfRule>
    <cfRule type="expression" dxfId="502" priority="833">
      <formula>B13&lt;&gt;""</formula>
    </cfRule>
  </conditionalFormatting>
  <conditionalFormatting sqref="Z13:Z14">
    <cfRule type="expression" dxfId="501" priority="830" stopIfTrue="1">
      <formula>B13=""</formula>
    </cfRule>
    <cfRule type="expression" dxfId="500" priority="831">
      <formula>B13&lt;&gt;""</formula>
    </cfRule>
  </conditionalFormatting>
  <conditionalFormatting sqref="Y13:Y14">
    <cfRule type="expression" dxfId="499" priority="822" stopIfTrue="1">
      <formula>B13=""</formula>
    </cfRule>
    <cfRule type="expression" dxfId="498" priority="823">
      <formula>B13&lt;&gt;""</formula>
    </cfRule>
  </conditionalFormatting>
  <conditionalFormatting sqref="Y15 Y26:Y27 Y31 Y35 Y51 Y55 Y60">
    <cfRule type="expression" dxfId="497" priority="820" stopIfTrue="1">
      <formula>B15=""</formula>
    </cfRule>
    <cfRule type="expression" dxfId="496" priority="821">
      <formula>B15&lt;&gt;""</formula>
    </cfRule>
  </conditionalFormatting>
  <conditionalFormatting sqref="Z18">
    <cfRule type="expression" dxfId="495" priority="812" stopIfTrue="1">
      <formula>B18=""</formula>
    </cfRule>
    <cfRule type="expression" dxfId="494" priority="813">
      <formula>B18&lt;&gt;""</formula>
    </cfRule>
  </conditionalFormatting>
  <conditionalFormatting sqref="Y18">
    <cfRule type="expression" dxfId="493" priority="810" stopIfTrue="1">
      <formula>B18=""</formula>
    </cfRule>
    <cfRule type="expression" dxfId="492" priority="811">
      <formula>B18&lt;&gt;""</formula>
    </cfRule>
  </conditionalFormatting>
  <conditionalFormatting sqref="Y39">
    <cfRule type="expression" dxfId="491" priority="793">
      <formula>#REF!&lt;&gt;""</formula>
    </cfRule>
  </conditionalFormatting>
  <conditionalFormatting sqref="Z32">
    <cfRule type="expression" dxfId="490" priority="751" stopIfTrue="1">
      <formula>B32=""</formula>
    </cfRule>
    <cfRule type="expression" dxfId="489" priority="752">
      <formula>B32&lt;&gt;""</formula>
    </cfRule>
  </conditionalFormatting>
  <conditionalFormatting sqref="Z32">
    <cfRule type="expression" dxfId="488" priority="749" stopIfTrue="1">
      <formula>B32=""</formula>
    </cfRule>
    <cfRule type="expression" dxfId="487" priority="750">
      <formula>B32&lt;&gt;""</formula>
    </cfRule>
  </conditionalFormatting>
  <conditionalFormatting sqref="Z58">
    <cfRule type="expression" dxfId="486" priority="701" stopIfTrue="1">
      <formula>B58=""</formula>
    </cfRule>
    <cfRule type="expression" dxfId="485" priority="702">
      <formula>B58&lt;&gt;""</formula>
    </cfRule>
  </conditionalFormatting>
  <conditionalFormatting sqref="Y32">
    <cfRule type="expression" dxfId="484" priority="645" stopIfTrue="1">
      <formula>B32=""</formula>
    </cfRule>
    <cfRule type="expression" dxfId="483" priority="646">
      <formula>B32&lt;&gt;""</formula>
    </cfRule>
  </conditionalFormatting>
  <conditionalFormatting sqref="Y43">
    <cfRule type="expression" dxfId="482" priority="627" stopIfTrue="1">
      <formula>B43=""</formula>
    </cfRule>
    <cfRule type="expression" dxfId="481" priority="628">
      <formula>B43&lt;&gt;""</formula>
    </cfRule>
  </conditionalFormatting>
  <conditionalFormatting sqref="Y58">
    <cfRule type="expression" dxfId="480" priority="609">
      <formula>#REF!&lt;&gt;""</formula>
    </cfRule>
  </conditionalFormatting>
  <conditionalFormatting sqref="C30:C32">
    <cfRule type="expression" dxfId="479" priority="542">
      <formula>B30&lt;&gt;""</formula>
    </cfRule>
  </conditionalFormatting>
  <conditionalFormatting sqref="C30:C32">
    <cfRule type="expression" dxfId="478" priority="541" stopIfTrue="1">
      <formula>B30=""</formula>
    </cfRule>
  </conditionalFormatting>
  <conditionalFormatting sqref="J26">
    <cfRule type="expression" dxfId="477" priority="499" stopIfTrue="1">
      <formula>D26=""</formula>
    </cfRule>
    <cfRule type="expression" dxfId="476" priority="500">
      <formula>D26&lt;&gt;""</formula>
    </cfRule>
  </conditionalFormatting>
  <conditionalFormatting sqref="AA60">
    <cfRule type="expression" dxfId="475" priority="488" stopIfTrue="1">
      <formula>#REF!=""</formula>
    </cfRule>
    <cfRule type="expression" dxfId="474" priority="489">
      <formula>#REF!&lt;&gt;""</formula>
    </cfRule>
    <cfRule type="expression" dxfId="473" priority="490">
      <formula>Q60="No hay control"</formula>
    </cfRule>
  </conditionalFormatting>
  <conditionalFormatting sqref="O29">
    <cfRule type="expression" dxfId="472" priority="487">
      <formula>B29&lt;&gt;""</formula>
    </cfRule>
  </conditionalFormatting>
  <conditionalFormatting sqref="O29">
    <cfRule type="expression" dxfId="471" priority="486" stopIfTrue="1">
      <formula>B29=""</formula>
    </cfRule>
  </conditionalFormatting>
  <conditionalFormatting sqref="O49:O50">
    <cfRule type="expression" dxfId="470" priority="477">
      <formula>B49&lt;&gt;""</formula>
    </cfRule>
  </conditionalFormatting>
  <conditionalFormatting sqref="O49:O50">
    <cfRule type="expression" dxfId="469" priority="476" stopIfTrue="1">
      <formula>B49=""</formula>
    </cfRule>
  </conditionalFormatting>
  <conditionalFormatting sqref="O53">
    <cfRule type="expression" dxfId="468" priority="473">
      <formula>B53&lt;&gt;""</formula>
    </cfRule>
  </conditionalFormatting>
  <conditionalFormatting sqref="O53">
    <cfRule type="expression" dxfId="467" priority="472" stopIfTrue="1">
      <formula>B53=""</formula>
    </cfRule>
  </conditionalFormatting>
  <conditionalFormatting sqref="O54">
    <cfRule type="expression" dxfId="466" priority="465" stopIfTrue="1">
      <formula>B54=""</formula>
    </cfRule>
  </conditionalFormatting>
  <conditionalFormatting sqref="O54">
    <cfRule type="expression" dxfId="465" priority="464">
      <formula>B54&lt;&gt;""</formula>
    </cfRule>
  </conditionalFormatting>
  <conditionalFormatting sqref="O55">
    <cfRule type="expression" dxfId="464" priority="463">
      <formula>B55&lt;&gt;""</formula>
    </cfRule>
  </conditionalFormatting>
  <conditionalFormatting sqref="O55">
    <cfRule type="expression" dxfId="463" priority="462" stopIfTrue="1">
      <formula>B55=""</formula>
    </cfRule>
  </conditionalFormatting>
  <conditionalFormatting sqref="O57">
    <cfRule type="expression" dxfId="462" priority="461">
      <formula>B57&lt;&gt;""</formula>
    </cfRule>
  </conditionalFormatting>
  <conditionalFormatting sqref="O57">
    <cfRule type="expression" dxfId="461" priority="460" stopIfTrue="1">
      <formula>B57=""</formula>
    </cfRule>
  </conditionalFormatting>
  <conditionalFormatting sqref="O58">
    <cfRule type="expression" dxfId="460" priority="459" stopIfTrue="1">
      <formula>B58=""</formula>
    </cfRule>
  </conditionalFormatting>
  <conditionalFormatting sqref="O58">
    <cfRule type="expression" dxfId="459" priority="458">
      <formula>B58&lt;&gt;""</formula>
    </cfRule>
  </conditionalFormatting>
  <conditionalFormatting sqref="O59">
    <cfRule type="expression" dxfId="458" priority="457" stopIfTrue="1">
      <formula>B59=""</formula>
    </cfRule>
  </conditionalFormatting>
  <conditionalFormatting sqref="O59">
    <cfRule type="expression" dxfId="457" priority="456">
      <formula>B59&lt;&gt;""</formula>
    </cfRule>
  </conditionalFormatting>
  <conditionalFormatting sqref="O60">
    <cfRule type="expression" dxfId="456" priority="455">
      <formula>B60&lt;&gt;""</formula>
    </cfRule>
  </conditionalFormatting>
  <conditionalFormatting sqref="O60">
    <cfRule type="expression" dxfId="455" priority="454" stopIfTrue="1">
      <formula>B60=""</formula>
    </cfRule>
  </conditionalFormatting>
  <conditionalFormatting sqref="L13:L14">
    <cfRule type="expression" dxfId="454" priority="443">
      <formula>B13&lt;&gt;""</formula>
    </cfRule>
  </conditionalFormatting>
  <conditionalFormatting sqref="L13:L14">
    <cfRule type="expression" dxfId="453" priority="442" stopIfTrue="1">
      <formula>B13=""</formula>
    </cfRule>
  </conditionalFormatting>
  <conditionalFormatting sqref="L15">
    <cfRule type="expression" dxfId="452" priority="441">
      <formula>B15&lt;&gt;""</formula>
    </cfRule>
  </conditionalFormatting>
  <conditionalFormatting sqref="L15">
    <cfRule type="expression" dxfId="451" priority="440" stopIfTrue="1">
      <formula>B15=""</formula>
    </cfRule>
  </conditionalFormatting>
  <conditionalFormatting sqref="L34">
    <cfRule type="expression" dxfId="450" priority="379">
      <formula>B34&lt;&gt;""</formula>
    </cfRule>
  </conditionalFormatting>
  <conditionalFormatting sqref="L34">
    <cfRule type="expression" dxfId="449" priority="378" stopIfTrue="1">
      <formula>B34=""</formula>
    </cfRule>
  </conditionalFormatting>
  <conditionalFormatting sqref="L38">
    <cfRule type="expression" dxfId="448" priority="375">
      <formula>B38&lt;&gt;""</formula>
    </cfRule>
  </conditionalFormatting>
  <conditionalFormatting sqref="L38">
    <cfRule type="expression" dxfId="447" priority="374" stopIfTrue="1">
      <formula>B38=""</formula>
    </cfRule>
  </conditionalFormatting>
  <conditionalFormatting sqref="L39">
    <cfRule type="expression" dxfId="446" priority="369">
      <formula>B39&lt;&gt;""</formula>
    </cfRule>
  </conditionalFormatting>
  <conditionalFormatting sqref="L39">
    <cfRule type="expression" dxfId="445" priority="368" stopIfTrue="1">
      <formula>B39=""</formula>
    </cfRule>
  </conditionalFormatting>
  <conditionalFormatting sqref="L41:L42">
    <cfRule type="expression" dxfId="444" priority="365">
      <formula>B41&lt;&gt;""</formula>
    </cfRule>
  </conditionalFormatting>
  <conditionalFormatting sqref="L41:L42">
    <cfRule type="expression" dxfId="443" priority="364" stopIfTrue="1">
      <formula>B41=""</formula>
    </cfRule>
  </conditionalFormatting>
  <conditionalFormatting sqref="L43">
    <cfRule type="expression" dxfId="442" priority="363">
      <formula>B43&lt;&gt;""</formula>
    </cfRule>
  </conditionalFormatting>
  <conditionalFormatting sqref="L43">
    <cfRule type="expression" dxfId="441" priority="362" stopIfTrue="1">
      <formula>B43=""</formula>
    </cfRule>
  </conditionalFormatting>
  <conditionalFormatting sqref="L49:L50">
    <cfRule type="expression" dxfId="440" priority="357">
      <formula>B49&lt;&gt;""</formula>
    </cfRule>
  </conditionalFormatting>
  <conditionalFormatting sqref="L49:L50">
    <cfRule type="expression" dxfId="439" priority="356" stopIfTrue="1">
      <formula>B49=""</formula>
    </cfRule>
  </conditionalFormatting>
  <conditionalFormatting sqref="L54">
    <cfRule type="expression" dxfId="438" priority="355">
      <formula>B54&lt;&gt;""</formula>
    </cfRule>
  </conditionalFormatting>
  <conditionalFormatting sqref="L54">
    <cfRule type="expression" dxfId="437" priority="354" stopIfTrue="1">
      <formula>B54=""</formula>
    </cfRule>
  </conditionalFormatting>
  <conditionalFormatting sqref="L59">
    <cfRule type="expression" dxfId="436" priority="353">
      <formula>B59&lt;&gt;""</formula>
    </cfRule>
  </conditionalFormatting>
  <conditionalFormatting sqref="L59">
    <cfRule type="expression" dxfId="435" priority="352" stopIfTrue="1">
      <formula>B59=""</formula>
    </cfRule>
  </conditionalFormatting>
  <conditionalFormatting sqref="J34">
    <cfRule type="expression" dxfId="434" priority="350" stopIfTrue="1">
      <formula>D34=""</formula>
    </cfRule>
    <cfRule type="expression" dxfId="433" priority="351">
      <formula>D34&lt;&gt;""</formula>
    </cfRule>
  </conditionalFormatting>
  <conditionalFormatting sqref="J59">
    <cfRule type="expression" dxfId="432" priority="348" stopIfTrue="1">
      <formula>D59=""</formula>
    </cfRule>
    <cfRule type="expression" dxfId="431" priority="349">
      <formula>D59&lt;&gt;""</formula>
    </cfRule>
  </conditionalFormatting>
  <conditionalFormatting sqref="AL43:AL60 AL12:AL41">
    <cfRule type="expression" dxfId="430" priority="155837" stopIfTrue="1">
      <formula>B12=""</formula>
    </cfRule>
    <cfRule type="expression" dxfId="429" priority="155838">
      <formula>B12&lt;&gt;""</formula>
    </cfRule>
    <cfRule type="expression" dxfId="428" priority="155839">
      <formula>AC12="No hay control"</formula>
    </cfRule>
  </conditionalFormatting>
  <conditionalFormatting sqref="AX12:AX60">
    <cfRule type="expression" dxfId="427" priority="155840">
      <formula>B12&lt;&gt;""</formula>
    </cfRule>
    <cfRule type="expression" dxfId="426" priority="155841">
      <formula>AC12="No hay control"</formula>
    </cfRule>
  </conditionalFormatting>
  <conditionalFormatting sqref="AM12:AM60">
    <cfRule type="expression" dxfId="425" priority="155850" stopIfTrue="1">
      <formula>B12=""</formula>
    </cfRule>
    <cfRule type="expression" dxfId="424" priority="155851">
      <formula>B12&lt;&gt;""</formula>
    </cfRule>
    <cfRule type="expression" dxfId="423" priority="155852">
      <formula>AC12="No hay control"</formula>
    </cfRule>
  </conditionalFormatting>
  <conditionalFormatting sqref="AP12:AP60">
    <cfRule type="expression" dxfId="422" priority="155856">
      <formula>B12&lt;&gt;""</formula>
    </cfRule>
    <cfRule type="expression" dxfId="421" priority="155857">
      <formula>AC12="No hay control"</formula>
    </cfRule>
  </conditionalFormatting>
  <conditionalFormatting sqref="AR28 AR24 AS12:AS60">
    <cfRule type="expression" dxfId="420" priority="155858" stopIfTrue="1">
      <formula>A12=""</formula>
    </cfRule>
    <cfRule type="expression" dxfId="419" priority="155859">
      <formula>A12&lt;&gt;""</formula>
    </cfRule>
    <cfRule type="expression" dxfId="418" priority="155860">
      <formula>AB12="No hay control"</formula>
    </cfRule>
  </conditionalFormatting>
  <conditionalFormatting sqref="AQ28 AQ24 AQ54:AR54 AR60 AQ53 AR55:AR57 AQ48:AQ49 AQ50:AR50 AR25:AR27 AR41:AR49 AR51:AR53 AQ58:AR59 AR12:AR23 AR29:AR38 AQ39:AR40">
    <cfRule type="expression" dxfId="417" priority="155873" stopIfTrue="1">
      <formula>A12=""</formula>
    </cfRule>
    <cfRule type="expression" dxfId="416" priority="155874">
      <formula>A12&lt;&gt;""</formula>
    </cfRule>
    <cfRule type="expression" dxfId="415" priority="155875">
      <formula>AB12="No hay Control"</formula>
    </cfRule>
  </conditionalFormatting>
  <conditionalFormatting sqref="AT59:AT60 AT32:AU32 AT13:AT14 AT15:AU15 AT16 AT26:AT28 AT31 AT18:AT24 AT33:AT38 AT41:AT57">
    <cfRule type="expression" dxfId="414" priority="155921">
      <formula>B13&lt;&gt;""</formula>
    </cfRule>
    <cfRule type="expression" dxfId="413" priority="155922">
      <formula>AC13="No hay control"</formula>
    </cfRule>
  </conditionalFormatting>
  <conditionalFormatting sqref="AI12:AI60">
    <cfRule type="expression" dxfId="412" priority="155955" stopIfTrue="1">
      <formula>B12=""</formula>
    </cfRule>
    <cfRule type="expression" dxfId="411" priority="155956">
      <formula>B12&lt;&gt;""</formula>
    </cfRule>
    <cfRule type="expression" dxfId="410" priority="155957">
      <formula>AC12="No hay control"</formula>
    </cfRule>
  </conditionalFormatting>
  <conditionalFormatting sqref="AJ12:AJ60">
    <cfRule type="expression" dxfId="409" priority="155958" stopIfTrue="1">
      <formula>B12=""</formula>
    </cfRule>
    <cfRule type="expression" dxfId="408" priority="155959">
      <formula>B12&lt;&gt;""</formula>
    </cfRule>
    <cfRule type="expression" dxfId="407" priority="155960">
      <formula>AC12="No hay Control"</formula>
    </cfRule>
  </conditionalFormatting>
  <conditionalFormatting sqref="AK12:AK60">
    <cfRule type="expression" dxfId="406" priority="155961" stopIfTrue="1">
      <formula>B12=""</formula>
    </cfRule>
    <cfRule type="expression" dxfId="405" priority="155962">
      <formula>B12&lt;&gt;""</formula>
    </cfRule>
    <cfRule type="expression" dxfId="404" priority="155963">
      <formula>AC12="No hay Control"</formula>
    </cfRule>
  </conditionalFormatting>
  <conditionalFormatting sqref="AQ60 AQ51:AQ52 AQ55:AQ57 AQ25:AQ27 AQ35:AQ38 AQ41:AQ47 AQ12:AQ23 AQ29:AQ33">
    <cfRule type="expression" dxfId="403" priority="155964" stopIfTrue="1">
      <formula>B12=""</formula>
    </cfRule>
    <cfRule type="expression" dxfId="402" priority="155965">
      <formula>B12&lt;&gt;""</formula>
    </cfRule>
    <cfRule type="expression" dxfId="401" priority="155966">
      <formula>AC12="No hay Control"</formula>
    </cfRule>
  </conditionalFormatting>
  <conditionalFormatting sqref="AU59:AU60 AU13:AU14 AU16 AU26:AU28 AU31 AU18:AU24 AU33:AU38 AU41:AU57">
    <cfRule type="expression" dxfId="400" priority="155994">
      <formula>B13&lt;&gt;""</formula>
    </cfRule>
    <cfRule type="expression" dxfId="399" priority="155995">
      <formula>AC13="No hay control"</formula>
    </cfRule>
  </conditionalFormatting>
  <conditionalFormatting sqref="AV59:AV60 AV12:AV57">
    <cfRule type="expression" dxfId="398" priority="156012" stopIfTrue="1">
      <formula>B12=""</formula>
    </cfRule>
    <cfRule type="expression" dxfId="397" priority="156013">
      <formula>B12&lt;&gt;""</formula>
    </cfRule>
    <cfRule type="expression" dxfId="396" priority="156014">
      <formula>AC12="No hay control"</formula>
    </cfRule>
  </conditionalFormatting>
  <conditionalFormatting sqref="AH12:AH60">
    <cfRule type="expression" dxfId="395" priority="156033" stopIfTrue="1">
      <formula>D12=""</formula>
    </cfRule>
    <cfRule type="expression" dxfId="394" priority="156034">
      <formula>D12&lt;&gt;""</formula>
    </cfRule>
    <cfRule type="expression" dxfId="393" priority="156035">
      <formula>AG12&lt;&gt;"Automático"</formula>
    </cfRule>
  </conditionalFormatting>
  <conditionalFormatting sqref="M54">
    <cfRule type="expression" dxfId="392" priority="156041" stopIfTrue="1">
      <formula>XEB54=""</formula>
    </cfRule>
    <cfRule type="expression" dxfId="391" priority="156042">
      <formula>XEB54&lt;&gt;""</formula>
    </cfRule>
    <cfRule type="expression" dxfId="390" priority="156043">
      <formula>E54="No hay control"</formula>
    </cfRule>
  </conditionalFormatting>
  <conditionalFormatting sqref="AN12:AO60">
    <cfRule type="expression" dxfId="389" priority="156113" stopIfTrue="1">
      <formula>B12=""</formula>
    </cfRule>
    <cfRule type="expression" dxfId="388" priority="156114">
      <formula>B12&lt;&gt;""</formula>
    </cfRule>
    <cfRule type="expression" dxfId="387" priority="156115">
      <formula>AC12="No hay Control"</formula>
    </cfRule>
  </conditionalFormatting>
  <conditionalFormatting sqref="BE15">
    <cfRule type="expression" dxfId="386" priority="302">
      <formula>H15&lt;&gt;""</formula>
    </cfRule>
    <cfRule type="expression" dxfId="385" priority="303">
      <formula>H15&lt;&gt;””</formula>
    </cfRule>
  </conditionalFormatting>
  <conditionalFormatting sqref="AT15:AU15">
    <cfRule type="expression" dxfId="384" priority="301">
      <formula>Z15="No hay control"</formula>
    </cfRule>
  </conditionalFormatting>
  <conditionalFormatting sqref="AU15">
    <cfRule type="expression" dxfId="383" priority="300">
      <formula>C15&lt;&gt;""</formula>
    </cfRule>
  </conditionalFormatting>
  <conditionalFormatting sqref="AG15">
    <cfRule type="expression" dxfId="382" priority="298" stopIfTrue="1">
      <formula>B15=""</formula>
    </cfRule>
    <cfRule type="expression" dxfId="381" priority="299">
      <formula>B15&lt;&gt;""</formula>
    </cfRule>
  </conditionalFormatting>
  <conditionalFormatting sqref="AB15">
    <cfRule type="expression" dxfId="380" priority="296" stopIfTrue="1">
      <formula>B15=""</formula>
    </cfRule>
    <cfRule type="expression" dxfId="379" priority="297">
      <formula>B15&lt;&gt;""</formula>
    </cfRule>
  </conditionalFormatting>
  <conditionalFormatting sqref="AD15:AE15">
    <cfRule type="expression" dxfId="378" priority="294" stopIfTrue="1">
      <formula>G15=""</formula>
    </cfRule>
    <cfRule type="expression" dxfId="377" priority="295">
      <formula>G15&lt;&gt;""</formula>
    </cfRule>
  </conditionalFormatting>
  <conditionalFormatting sqref="Z15 Z26:Z27 Z31 Z35 Z51 Z55 Z60">
    <cfRule type="expression" dxfId="376" priority="292" stopIfTrue="1">
      <formula>B15=""</formula>
    </cfRule>
    <cfRule type="expression" dxfId="375" priority="293">
      <formula>B15&lt;&gt;""</formula>
    </cfRule>
  </conditionalFormatting>
  <conditionalFormatting sqref="M12">
    <cfRule type="expression" dxfId="374" priority="291">
      <formula>#REF!&lt;&gt;""</formula>
    </cfRule>
  </conditionalFormatting>
  <conditionalFormatting sqref="M12">
    <cfRule type="expression" dxfId="373" priority="290">
      <formula>#REF!&lt;&gt;""</formula>
    </cfRule>
  </conditionalFormatting>
  <conditionalFormatting sqref="M12">
    <cfRule type="expression" dxfId="372" priority="289">
      <formula>#REF!&lt;&gt;""</formula>
    </cfRule>
  </conditionalFormatting>
  <conditionalFormatting sqref="M12">
    <cfRule type="expression" dxfId="371" priority="288">
      <formula>#REF!&lt;&gt;""</formula>
    </cfRule>
  </conditionalFormatting>
  <conditionalFormatting sqref="M12">
    <cfRule type="expression" dxfId="370" priority="287">
      <formula>#REF!&lt;&gt;""</formula>
    </cfRule>
  </conditionalFormatting>
  <conditionalFormatting sqref="M12">
    <cfRule type="expression" dxfId="369" priority="286">
      <formula>#REF!&lt;&gt;""</formula>
    </cfRule>
  </conditionalFormatting>
  <conditionalFormatting sqref="M12">
    <cfRule type="expression" dxfId="368" priority="285">
      <formula>#REF!&lt;&gt;""</formula>
    </cfRule>
  </conditionalFormatting>
  <conditionalFormatting sqref="M12">
    <cfRule type="expression" dxfId="367" priority="284">
      <formula>#REF!&lt;&gt;""</formula>
    </cfRule>
  </conditionalFormatting>
  <conditionalFormatting sqref="M12">
    <cfRule type="expression" dxfId="366" priority="283">
      <formula>#REF!&lt;&gt;""</formula>
    </cfRule>
  </conditionalFormatting>
  <conditionalFormatting sqref="M12">
    <cfRule type="expression" dxfId="365" priority="282">
      <formula>#REF!&lt;&gt;""</formula>
    </cfRule>
  </conditionalFormatting>
  <conditionalFormatting sqref="M12">
    <cfRule type="expression" dxfId="364" priority="281">
      <formula>#REF!&lt;&gt;""</formula>
    </cfRule>
  </conditionalFormatting>
  <conditionalFormatting sqref="M12">
    <cfRule type="expression" dxfId="363" priority="280">
      <formula>#REF!&lt;&gt;""</formula>
    </cfRule>
  </conditionalFormatting>
  <conditionalFormatting sqref="AP12">
    <cfRule type="expression" dxfId="362" priority="279" stopIfTrue="1">
      <formula>B12=""</formula>
    </cfRule>
  </conditionalFormatting>
  <conditionalFormatting sqref="AG12">
    <cfRule type="expression" dxfId="361" priority="277" stopIfTrue="1">
      <formula>B12=""</formula>
    </cfRule>
    <cfRule type="expression" dxfId="360" priority="278">
      <formula>B12&lt;&gt;""</formula>
    </cfRule>
  </conditionalFormatting>
  <conditionalFormatting sqref="AB12">
    <cfRule type="expression" dxfId="359" priority="275" stopIfTrue="1">
      <formula>B12=""</formula>
    </cfRule>
    <cfRule type="expression" dxfId="358" priority="276">
      <formula>B12&lt;&gt;""</formula>
    </cfRule>
  </conditionalFormatting>
  <conditionalFormatting sqref="AT12:AU12">
    <cfRule type="expression" dxfId="357" priority="272" stopIfTrue="1">
      <formula>G12=""</formula>
    </cfRule>
    <cfRule type="expression" dxfId="356" priority="273">
      <formula>G12&lt;&gt;""</formula>
    </cfRule>
    <cfRule type="expression" dxfId="355" priority="274">
      <formula>AL12="No hay Control"</formula>
    </cfRule>
  </conditionalFormatting>
  <conditionalFormatting sqref="Y12 Y17 Y25 Y34 Y48 Y53 Y59 Y29:Y30">
    <cfRule type="expression" dxfId="354" priority="270" stopIfTrue="1">
      <formula>B12=""</formula>
    </cfRule>
    <cfRule type="expression" dxfId="353" priority="271">
      <formula>B12&lt;&gt;""</formula>
    </cfRule>
  </conditionalFormatting>
  <conditionalFormatting sqref="Z12">
    <cfRule type="expression" dxfId="352" priority="268" stopIfTrue="1">
      <formula>B12=""</formula>
    </cfRule>
    <cfRule type="expression" dxfId="351" priority="269">
      <formula>B12&lt;&gt;""</formula>
    </cfRule>
  </conditionalFormatting>
  <conditionalFormatting sqref="AP25">
    <cfRule type="expression" dxfId="350" priority="267" stopIfTrue="1">
      <formula>B25=""</formula>
    </cfRule>
  </conditionalFormatting>
  <conditionalFormatting sqref="AG25">
    <cfRule type="expression" dxfId="349" priority="265" stopIfTrue="1">
      <formula>B25=""</formula>
    </cfRule>
    <cfRule type="expression" dxfId="348" priority="266">
      <formula>B25&lt;&gt;""</formula>
    </cfRule>
  </conditionalFormatting>
  <conditionalFormatting sqref="AB25">
    <cfRule type="expression" dxfId="347" priority="263" stopIfTrue="1">
      <formula>B25=""</formula>
    </cfRule>
    <cfRule type="expression" dxfId="346" priority="264">
      <formula>B25&lt;&gt;""</formula>
    </cfRule>
  </conditionalFormatting>
  <conditionalFormatting sqref="AT25:AU25">
    <cfRule type="expression" dxfId="345" priority="260" stopIfTrue="1">
      <formula>G25=""</formula>
    </cfRule>
    <cfRule type="expression" dxfId="344" priority="261">
      <formula>G25&lt;&gt;""</formula>
    </cfRule>
    <cfRule type="expression" dxfId="343" priority="262">
      <formula>AL25="No hay Control"</formula>
    </cfRule>
  </conditionalFormatting>
  <conditionalFormatting sqref="AP17">
    <cfRule type="expression" dxfId="342" priority="255" stopIfTrue="1">
      <formula>B17=""</formula>
    </cfRule>
  </conditionalFormatting>
  <conditionalFormatting sqref="AG17">
    <cfRule type="expression" dxfId="341" priority="253" stopIfTrue="1">
      <formula>B17=""</formula>
    </cfRule>
    <cfRule type="expression" dxfId="340" priority="254">
      <formula>B17&lt;&gt;""</formula>
    </cfRule>
  </conditionalFormatting>
  <conditionalFormatting sqref="AB17">
    <cfRule type="expression" dxfId="339" priority="251" stopIfTrue="1">
      <formula>B17=""</formula>
    </cfRule>
    <cfRule type="expression" dxfId="338" priority="252">
      <formula>B17&lt;&gt;""</formula>
    </cfRule>
  </conditionalFormatting>
  <conditionalFormatting sqref="AT17:AU17">
    <cfRule type="expression" dxfId="337" priority="248" stopIfTrue="1">
      <formula>G17=""</formula>
    </cfRule>
    <cfRule type="expression" dxfId="336" priority="249">
      <formula>G17&lt;&gt;""</formula>
    </cfRule>
    <cfRule type="expression" dxfId="335" priority="250">
      <formula>AL17="No hay Control"</formula>
    </cfRule>
  </conditionalFormatting>
  <conditionalFormatting sqref="AD27:AE27">
    <cfRule type="expression" dxfId="334" priority="242" stopIfTrue="1">
      <formula>G27=""</formula>
    </cfRule>
    <cfRule type="expression" dxfId="333" priority="243">
      <formula>G27&lt;&gt;""</formula>
    </cfRule>
  </conditionalFormatting>
  <conditionalFormatting sqref="AT29:AU29">
    <cfRule type="expression" dxfId="332" priority="239" stopIfTrue="1">
      <formula>G29=""</formula>
    </cfRule>
    <cfRule type="expression" dxfId="331" priority="240">
      <formula>G29&lt;&gt;""</formula>
    </cfRule>
    <cfRule type="expression" dxfId="330" priority="241">
      <formula>AL29="No hay Control"</formula>
    </cfRule>
  </conditionalFormatting>
  <conditionalFormatting sqref="AT31">
    <cfRule type="expression" dxfId="329" priority="238">
      <formula>B31=""</formula>
    </cfRule>
  </conditionalFormatting>
  <conditionalFormatting sqref="AU31">
    <cfRule type="expression" dxfId="328" priority="237" stopIfTrue="1">
      <formula>B31=""</formula>
    </cfRule>
  </conditionalFormatting>
  <conditionalFormatting sqref="BH31">
    <cfRule type="expression" dxfId="327" priority="233">
      <formula>B31&lt;&gt;""</formula>
    </cfRule>
    <cfRule type="cellIs" dxfId="326" priority="234" stopIfTrue="1" operator="equal">
      <formula>"EXTREMO"</formula>
    </cfRule>
    <cfRule type="cellIs" dxfId="325" priority="235" stopIfTrue="1" operator="equal">
      <formula>"ALTO"</formula>
    </cfRule>
    <cfRule type="cellIs" dxfId="324" priority="236" stopIfTrue="1" operator="equal">
      <formula>"MODERADO"</formula>
    </cfRule>
  </conditionalFormatting>
  <conditionalFormatting sqref="BG31">
    <cfRule type="expression" dxfId="323" priority="229">
      <formula>C31&lt;&gt;""</formula>
    </cfRule>
    <cfRule type="cellIs" dxfId="322" priority="230" stopIfTrue="1" operator="equal">
      <formula>"EXTREMO"</formula>
    </cfRule>
    <cfRule type="cellIs" dxfId="321" priority="231" stopIfTrue="1" operator="equal">
      <formula>"ALTO"</formula>
    </cfRule>
    <cfRule type="cellIs" dxfId="320" priority="232" stopIfTrue="1" operator="equal">
      <formula>"MODERADO"</formula>
    </cfRule>
  </conditionalFormatting>
  <conditionalFormatting sqref="AG31">
    <cfRule type="expression" dxfId="319" priority="227" stopIfTrue="1">
      <formula>B31=""</formula>
    </cfRule>
    <cfRule type="expression" dxfId="318" priority="228">
      <formula>B31&lt;&gt;""</formula>
    </cfRule>
  </conditionalFormatting>
  <conditionalFormatting sqref="AB31">
    <cfRule type="expression" dxfId="317" priority="225" stopIfTrue="1">
      <formula>B31=""</formula>
    </cfRule>
    <cfRule type="expression" dxfId="316" priority="226">
      <formula>B31&lt;&gt;""</formula>
    </cfRule>
  </conditionalFormatting>
  <conditionalFormatting sqref="AA31">
    <cfRule type="expression" dxfId="315" priority="222" stopIfTrue="1">
      <formula>#REF!=""</formula>
    </cfRule>
    <cfRule type="expression" dxfId="314" priority="223">
      <formula>#REF!&lt;&gt;""</formula>
    </cfRule>
    <cfRule type="expression" dxfId="313" priority="224">
      <formula>Q31="No hay control"</formula>
    </cfRule>
  </conditionalFormatting>
  <conditionalFormatting sqref="AP19">
    <cfRule type="expression" dxfId="312" priority="205" stopIfTrue="1">
      <formula>B19=""</formula>
    </cfRule>
  </conditionalFormatting>
  <conditionalFormatting sqref="BF19">
    <cfRule type="expression" dxfId="311" priority="201">
      <formula>L19&lt;&gt;""</formula>
    </cfRule>
    <cfRule type="expression" dxfId="310" priority="202">
      <formula>L19&lt;&gt;””</formula>
    </cfRule>
  </conditionalFormatting>
  <conditionalFormatting sqref="BH19">
    <cfRule type="expression" dxfId="309" priority="196">
      <formula>B19&lt;&gt;""</formula>
    </cfRule>
    <cfRule type="cellIs" dxfId="308" priority="197" stopIfTrue="1" operator="equal">
      <formula>"EXTREMO"</formula>
    </cfRule>
    <cfRule type="cellIs" dxfId="307" priority="198" stopIfTrue="1" operator="equal">
      <formula>"ALTO"</formula>
    </cfRule>
    <cfRule type="cellIs" dxfId="306" priority="199" stopIfTrue="1" operator="equal">
      <formula>"MODERADO"</formula>
    </cfRule>
  </conditionalFormatting>
  <conditionalFormatting sqref="BG19">
    <cfRule type="expression" dxfId="305" priority="192">
      <formula>C19&lt;&gt;""</formula>
    </cfRule>
    <cfRule type="cellIs" dxfId="304" priority="193" stopIfTrue="1" operator="equal">
      <formula>"EXTREMO"</formula>
    </cfRule>
    <cfRule type="cellIs" dxfId="303" priority="194" stopIfTrue="1" operator="equal">
      <formula>"ALTO"</formula>
    </cfRule>
    <cfRule type="cellIs" dxfId="302" priority="195" stopIfTrue="1" operator="equal">
      <formula>"MODERADO"</formula>
    </cfRule>
  </conditionalFormatting>
  <conditionalFormatting sqref="BI19">
    <cfRule type="expression" dxfId="301" priority="188">
      <formula>#REF!&lt;&gt;""</formula>
    </cfRule>
    <cfRule type="cellIs" dxfId="300" priority="189" stopIfTrue="1" operator="equal">
      <formula>"EXTREMO"</formula>
    </cfRule>
    <cfRule type="cellIs" dxfId="299" priority="190" stopIfTrue="1" operator="equal">
      <formula>"ALTO"</formula>
    </cfRule>
    <cfRule type="cellIs" dxfId="298" priority="191" stopIfTrue="1" operator="equal">
      <formula>"MODERADO"</formula>
    </cfRule>
  </conditionalFormatting>
  <conditionalFormatting sqref="AD19:AE19">
    <cfRule type="expression" dxfId="297" priority="183" stopIfTrue="1">
      <formula>F19=""</formula>
    </cfRule>
    <cfRule type="expression" dxfId="296" priority="184">
      <formula>F19&lt;&gt;""</formula>
    </cfRule>
  </conditionalFormatting>
  <conditionalFormatting sqref="L19">
    <cfRule type="expression" dxfId="295" priority="182">
      <formula>B19&lt;&gt;""</formula>
    </cfRule>
  </conditionalFormatting>
  <conditionalFormatting sqref="L19">
    <cfRule type="expression" dxfId="294" priority="181" stopIfTrue="1">
      <formula>B19=""</formula>
    </cfRule>
  </conditionalFormatting>
  <conditionalFormatting sqref="AP20:AP21">
    <cfRule type="expression" dxfId="293" priority="178" stopIfTrue="1">
      <formula>B20=""</formula>
    </cfRule>
  </conditionalFormatting>
  <conditionalFormatting sqref="BF21">
    <cfRule type="expression" dxfId="292" priority="176">
      <formula>L21&lt;&gt;""</formula>
    </cfRule>
    <cfRule type="expression" dxfId="291" priority="177">
      <formula>L21&lt;&gt;””</formula>
    </cfRule>
  </conditionalFormatting>
  <conditionalFormatting sqref="BH21">
    <cfRule type="expression" dxfId="290" priority="171">
      <formula>B21&lt;&gt;""</formula>
    </cfRule>
    <cfRule type="cellIs" dxfId="289" priority="172" stopIfTrue="1" operator="equal">
      <formula>"EXTREMO"</formula>
    </cfRule>
    <cfRule type="cellIs" dxfId="288" priority="173" stopIfTrue="1" operator="equal">
      <formula>"ALTO"</formula>
    </cfRule>
    <cfRule type="cellIs" dxfId="287" priority="174" stopIfTrue="1" operator="equal">
      <formula>"MODERADO"</formula>
    </cfRule>
  </conditionalFormatting>
  <conditionalFormatting sqref="BG21">
    <cfRule type="expression" dxfId="286" priority="167">
      <formula>C21&lt;&gt;""</formula>
    </cfRule>
    <cfRule type="cellIs" dxfId="285" priority="168" stopIfTrue="1" operator="equal">
      <formula>"EXTREMO"</formula>
    </cfRule>
    <cfRule type="cellIs" dxfId="284" priority="169" stopIfTrue="1" operator="equal">
      <formula>"ALTO"</formula>
    </cfRule>
    <cfRule type="cellIs" dxfId="283" priority="170" stopIfTrue="1" operator="equal">
      <formula>"MODERADO"</formula>
    </cfRule>
  </conditionalFormatting>
  <conditionalFormatting sqref="BI21">
    <cfRule type="expression" dxfId="282" priority="163">
      <formula>#REF!&lt;&gt;""</formula>
    </cfRule>
    <cfRule type="cellIs" dxfId="281" priority="164" stopIfTrue="1" operator="equal">
      <formula>"EXTREMO"</formula>
    </cfRule>
    <cfRule type="cellIs" dxfId="280" priority="165" stopIfTrue="1" operator="equal">
      <formula>"ALTO"</formula>
    </cfRule>
    <cfRule type="cellIs" dxfId="279" priority="166" stopIfTrue="1" operator="equal">
      <formula>"MODERADO"</formula>
    </cfRule>
  </conditionalFormatting>
  <conditionalFormatting sqref="BI20">
    <cfRule type="expression" dxfId="278" priority="156">
      <formula>#REF!&lt;&gt;""</formula>
    </cfRule>
    <cfRule type="cellIs" dxfId="277" priority="157" stopIfTrue="1" operator="equal">
      <formula>"EXTREMO"</formula>
    </cfRule>
    <cfRule type="cellIs" dxfId="276" priority="158" stopIfTrue="1" operator="equal">
      <formula>"ALTO"</formula>
    </cfRule>
    <cfRule type="cellIs" dxfId="275" priority="159" stopIfTrue="1" operator="equal">
      <formula>"MODERADO"</formula>
    </cfRule>
  </conditionalFormatting>
  <conditionalFormatting sqref="K21">
    <cfRule type="expression" dxfId="274" priority="155">
      <formula>B21&lt;&gt;""</formula>
    </cfRule>
  </conditionalFormatting>
  <conditionalFormatting sqref="K21">
    <cfRule type="expression" dxfId="273" priority="154" stopIfTrue="1">
      <formula>B21=""</formula>
    </cfRule>
  </conditionalFormatting>
  <conditionalFormatting sqref="AD20:AE21">
    <cfRule type="expression" dxfId="272" priority="152" stopIfTrue="1">
      <formula>F20=""</formula>
    </cfRule>
    <cfRule type="expression" dxfId="271" priority="153">
      <formula>F20&lt;&gt;""</formula>
    </cfRule>
  </conditionalFormatting>
  <conditionalFormatting sqref="J20">
    <cfRule type="expression" dxfId="270" priority="150" stopIfTrue="1">
      <formula>D20=""</formula>
    </cfRule>
    <cfRule type="expression" dxfId="269" priority="151">
      <formula>D20&lt;&gt;""</formula>
    </cfRule>
  </conditionalFormatting>
  <conditionalFormatting sqref="L20">
    <cfRule type="expression" dxfId="268" priority="149">
      <formula>B20&lt;&gt;""</formula>
    </cfRule>
  </conditionalFormatting>
  <conditionalFormatting sqref="L20">
    <cfRule type="expression" dxfId="267" priority="148" stopIfTrue="1">
      <formula>B20=""</formula>
    </cfRule>
  </conditionalFormatting>
  <conditionalFormatting sqref="L21">
    <cfRule type="expression" dxfId="266" priority="147">
      <formula>B21&lt;&gt;""</formula>
    </cfRule>
  </conditionalFormatting>
  <conditionalFormatting sqref="L21">
    <cfRule type="expression" dxfId="265" priority="146" stopIfTrue="1">
      <formula>B21=""</formula>
    </cfRule>
  </conditionalFormatting>
  <conditionalFormatting sqref="E16:E23">
    <cfRule type="expression" dxfId="264" priority="143">
      <formula>D16&lt;&gt;""</formula>
    </cfRule>
  </conditionalFormatting>
  <conditionalFormatting sqref="E16:E23">
    <cfRule type="expression" dxfId="263" priority="142" stopIfTrue="1">
      <formula>D16=""</formula>
    </cfRule>
  </conditionalFormatting>
  <conditionalFormatting sqref="AP22">
    <cfRule type="expression" dxfId="262" priority="141" stopIfTrue="1">
      <formula>B22=""</formula>
    </cfRule>
  </conditionalFormatting>
  <conditionalFormatting sqref="BF22">
    <cfRule type="expression" dxfId="261" priority="139">
      <formula>L22&lt;&gt;""</formula>
    </cfRule>
    <cfRule type="expression" dxfId="260" priority="140">
      <formula>L22&lt;&gt;””</formula>
    </cfRule>
  </conditionalFormatting>
  <conditionalFormatting sqref="BH22">
    <cfRule type="expression" dxfId="259" priority="134">
      <formula>B22&lt;&gt;""</formula>
    </cfRule>
    <cfRule type="cellIs" dxfId="258" priority="135" stopIfTrue="1" operator="equal">
      <formula>"EXTREMO"</formula>
    </cfRule>
    <cfRule type="cellIs" dxfId="257" priority="136" stopIfTrue="1" operator="equal">
      <formula>"ALTO"</formula>
    </cfRule>
    <cfRule type="cellIs" dxfId="256" priority="137" stopIfTrue="1" operator="equal">
      <formula>"MODERADO"</formula>
    </cfRule>
  </conditionalFormatting>
  <conditionalFormatting sqref="BG22">
    <cfRule type="expression" dxfId="255" priority="130">
      <formula>C22&lt;&gt;""</formula>
    </cfRule>
    <cfRule type="cellIs" dxfId="254" priority="131" stopIfTrue="1" operator="equal">
      <formula>"EXTREMO"</formula>
    </cfRule>
    <cfRule type="cellIs" dxfId="253" priority="132" stopIfTrue="1" operator="equal">
      <formula>"ALTO"</formula>
    </cfRule>
    <cfRule type="cellIs" dxfId="252" priority="133" stopIfTrue="1" operator="equal">
      <formula>"MODERADO"</formula>
    </cfRule>
  </conditionalFormatting>
  <conditionalFormatting sqref="BI22">
    <cfRule type="expression" dxfId="251" priority="126">
      <formula>#REF!&lt;&gt;""</formula>
    </cfRule>
    <cfRule type="cellIs" dxfId="250" priority="127" stopIfTrue="1" operator="equal">
      <formula>"EXTREMO"</formula>
    </cfRule>
    <cfRule type="cellIs" dxfId="249" priority="128" stopIfTrue="1" operator="equal">
      <formula>"ALTO"</formula>
    </cfRule>
    <cfRule type="cellIs" dxfId="248" priority="129" stopIfTrue="1" operator="equal">
      <formula>"MODERADO"</formula>
    </cfRule>
  </conditionalFormatting>
  <conditionalFormatting sqref="K22">
    <cfRule type="expression" dxfId="247" priority="122">
      <formula>B22&lt;&gt;""</formula>
    </cfRule>
  </conditionalFormatting>
  <conditionalFormatting sqref="K22">
    <cfRule type="expression" dxfId="246" priority="121" stopIfTrue="1">
      <formula>B22=""</formula>
    </cfRule>
  </conditionalFormatting>
  <conditionalFormatting sqref="AD22:AE22">
    <cfRule type="expression" dxfId="245" priority="119" stopIfTrue="1">
      <formula>F22=""</formula>
    </cfRule>
    <cfRule type="expression" dxfId="244" priority="120">
      <formula>F22&lt;&gt;""</formula>
    </cfRule>
  </conditionalFormatting>
  <conditionalFormatting sqref="L22">
    <cfRule type="expression" dxfId="243" priority="118">
      <formula>B22&lt;&gt;""</formula>
    </cfRule>
  </conditionalFormatting>
  <conditionalFormatting sqref="L22">
    <cfRule type="expression" dxfId="242" priority="117" stopIfTrue="1">
      <formula>B22=""</formula>
    </cfRule>
  </conditionalFormatting>
  <conditionalFormatting sqref="AP23">
    <cfRule type="expression" dxfId="241" priority="116" stopIfTrue="1">
      <formula>B23=""</formula>
    </cfRule>
  </conditionalFormatting>
  <conditionalFormatting sqref="BF23">
    <cfRule type="expression" dxfId="240" priority="114">
      <formula>L23&lt;&gt;""</formula>
    </cfRule>
    <cfRule type="expression" dxfId="239" priority="115">
      <formula>L23&lt;&gt;””</formula>
    </cfRule>
  </conditionalFormatting>
  <conditionalFormatting sqref="BH23">
    <cfRule type="expression" dxfId="238" priority="109">
      <formula>B23&lt;&gt;""</formula>
    </cfRule>
    <cfRule type="cellIs" dxfId="237" priority="110" stopIfTrue="1" operator="equal">
      <formula>"EXTREMO"</formula>
    </cfRule>
    <cfRule type="cellIs" dxfId="236" priority="111" stopIfTrue="1" operator="equal">
      <formula>"ALTO"</formula>
    </cfRule>
    <cfRule type="cellIs" dxfId="235" priority="112" stopIfTrue="1" operator="equal">
      <formula>"MODERADO"</formula>
    </cfRule>
  </conditionalFormatting>
  <conditionalFormatting sqref="BG23">
    <cfRule type="expression" dxfId="234" priority="105">
      <formula>C23&lt;&gt;""</formula>
    </cfRule>
    <cfRule type="cellIs" dxfId="233" priority="106" stopIfTrue="1" operator="equal">
      <formula>"EXTREMO"</formula>
    </cfRule>
    <cfRule type="cellIs" dxfId="232" priority="107" stopIfTrue="1" operator="equal">
      <formula>"ALTO"</formula>
    </cfRule>
    <cfRule type="cellIs" dxfId="231" priority="108" stopIfTrue="1" operator="equal">
      <formula>"MODERADO"</formula>
    </cfRule>
  </conditionalFormatting>
  <conditionalFormatting sqref="BI23">
    <cfRule type="expression" dxfId="230" priority="101">
      <formula>#REF!&lt;&gt;""</formula>
    </cfRule>
    <cfRule type="cellIs" dxfId="229" priority="102" stopIfTrue="1" operator="equal">
      <formula>"EXTREMO"</formula>
    </cfRule>
    <cfRule type="cellIs" dxfId="228" priority="103" stopIfTrue="1" operator="equal">
      <formula>"ALTO"</formula>
    </cfRule>
    <cfRule type="cellIs" dxfId="227" priority="104" stopIfTrue="1" operator="equal">
      <formula>"MODERADO"</formula>
    </cfRule>
  </conditionalFormatting>
  <conditionalFormatting sqref="AD23:AE23">
    <cfRule type="expression" dxfId="226" priority="96" stopIfTrue="1">
      <formula>F23=""</formula>
    </cfRule>
    <cfRule type="expression" dxfId="225" priority="97">
      <formula>F23&lt;&gt;""</formula>
    </cfRule>
  </conditionalFormatting>
  <conditionalFormatting sqref="AP35">
    <cfRule type="expression" dxfId="224" priority="95" stopIfTrue="1">
      <formula>B35=""</formula>
    </cfRule>
  </conditionalFormatting>
  <conditionalFormatting sqref="BE35">
    <cfRule type="expression" dxfId="223" priority="93">
      <formula>H35&lt;&gt;""</formula>
    </cfRule>
    <cfRule type="expression" dxfId="222" priority="94">
      <formula>H35&lt;&gt;””</formula>
    </cfRule>
  </conditionalFormatting>
  <conditionalFormatting sqref="AT35">
    <cfRule type="expression" dxfId="221" priority="92">
      <formula>B35=""</formula>
    </cfRule>
  </conditionalFormatting>
  <conditionalFormatting sqref="AU35">
    <cfRule type="expression" dxfId="220" priority="91" stopIfTrue="1">
      <formula>B35=""</formula>
    </cfRule>
  </conditionalFormatting>
  <conditionalFormatting sqref="AG35">
    <cfRule type="expression" dxfId="219" priority="89" stopIfTrue="1">
      <formula>B35=""</formula>
    </cfRule>
    <cfRule type="expression" dxfId="218" priority="90">
      <formula>B35&lt;&gt;""</formula>
    </cfRule>
  </conditionalFormatting>
  <conditionalFormatting sqref="AB35">
    <cfRule type="expression" dxfId="217" priority="87" stopIfTrue="1">
      <formula>B35=""</formula>
    </cfRule>
    <cfRule type="expression" dxfId="216" priority="88">
      <formula>B35&lt;&gt;""</formula>
    </cfRule>
  </conditionalFormatting>
  <conditionalFormatting sqref="AA35">
    <cfRule type="expression" dxfId="215" priority="84" stopIfTrue="1">
      <formula>#REF!=""</formula>
    </cfRule>
    <cfRule type="expression" dxfId="214" priority="85">
      <formula>#REF!&lt;&gt;""</formula>
    </cfRule>
    <cfRule type="expression" dxfId="213" priority="86">
      <formula>Q35="No hay control"</formula>
    </cfRule>
  </conditionalFormatting>
  <conditionalFormatting sqref="Z42">
    <cfRule type="expression" dxfId="212" priority="78" stopIfTrue="1">
      <formula>E42=""</formula>
    </cfRule>
    <cfRule type="expression" dxfId="211" priority="79">
      <formula>E42&lt;&gt;""</formula>
    </cfRule>
  </conditionalFormatting>
  <conditionalFormatting sqref="AL42">
    <cfRule type="expression" dxfId="210" priority="75" stopIfTrue="1">
      <formula>E42=""</formula>
    </cfRule>
    <cfRule type="expression" dxfId="209" priority="76">
      <formula>E42&lt;&gt;""</formula>
    </cfRule>
    <cfRule type="expression" dxfId="208" priority="77">
      <formula>AF42="No hay control"</formula>
    </cfRule>
  </conditionalFormatting>
  <conditionalFormatting sqref="E58">
    <cfRule type="expression" dxfId="207" priority="72">
      <formula>D58&lt;&gt;""</formula>
    </cfRule>
  </conditionalFormatting>
  <conditionalFormatting sqref="E58">
    <cfRule type="expression" dxfId="206" priority="71" stopIfTrue="1">
      <formula>D58=""</formula>
    </cfRule>
  </conditionalFormatting>
  <conditionalFormatting sqref="E59">
    <cfRule type="expression" dxfId="205" priority="70">
      <formula>D59&lt;&gt;""</formula>
    </cfRule>
  </conditionalFormatting>
  <conditionalFormatting sqref="E59">
    <cfRule type="expression" dxfId="204" priority="69" stopIfTrue="1">
      <formula>D59=""</formula>
    </cfRule>
  </conditionalFormatting>
  <conditionalFormatting sqref="E60">
    <cfRule type="expression" dxfId="203" priority="68">
      <formula>D60&lt;&gt;""</formula>
    </cfRule>
  </conditionalFormatting>
  <conditionalFormatting sqref="E60">
    <cfRule type="expression" dxfId="202" priority="67" stopIfTrue="1">
      <formula>D60=""</formula>
    </cfRule>
  </conditionalFormatting>
  <conditionalFormatting sqref="Z39">
    <cfRule type="expression" dxfId="201" priority="65" stopIfTrue="1">
      <formula>B39=""</formula>
    </cfRule>
    <cfRule type="expression" dxfId="200" priority="66">
      <formula>B39&lt;&gt;""</formula>
    </cfRule>
  </conditionalFormatting>
  <conditionalFormatting sqref="J37">
    <cfRule type="expression" dxfId="199" priority="63" stopIfTrue="1">
      <formula>D37=""</formula>
    </cfRule>
    <cfRule type="expression" dxfId="198" priority="64">
      <formula>D37&lt;&gt;""</formula>
    </cfRule>
  </conditionalFormatting>
  <conditionalFormatting sqref="Z43">
    <cfRule type="expression" dxfId="197" priority="61" stopIfTrue="1">
      <formula>XEZ43=""</formula>
    </cfRule>
    <cfRule type="expression" dxfId="196" priority="62">
      <formula>XEZ43&lt;&gt;""</formula>
    </cfRule>
  </conditionalFormatting>
  <conditionalFormatting sqref="Z44">
    <cfRule type="expression" dxfId="195" priority="59" stopIfTrue="1">
      <formula>XEZ44=""</formula>
    </cfRule>
    <cfRule type="expression" dxfId="194" priority="60">
      <formula>XEZ44&lt;&gt;""</formula>
    </cfRule>
  </conditionalFormatting>
  <conditionalFormatting sqref="Z47">
    <cfRule type="expression" dxfId="193" priority="57" stopIfTrue="1">
      <formula>XEZ47=""</formula>
    </cfRule>
    <cfRule type="expression" dxfId="192" priority="58">
      <formula>XEZ47&lt;&gt;""</formula>
    </cfRule>
  </conditionalFormatting>
  <conditionalFormatting sqref="Y49:Y50">
    <cfRule type="expression" dxfId="191" priority="56">
      <formula>#REF!&lt;&gt;""</formula>
    </cfRule>
  </conditionalFormatting>
  <conditionalFormatting sqref="Z49:Z50">
    <cfRule type="expression" dxfId="190" priority="54" stopIfTrue="1">
      <formula>B49=""</formula>
    </cfRule>
    <cfRule type="expression" dxfId="189" priority="55">
      <formula>B49&lt;&gt;""</formula>
    </cfRule>
  </conditionalFormatting>
  <conditionalFormatting sqref="AW60">
    <cfRule type="expression" dxfId="188" priority="53" stopIfTrue="1">
      <formula>B60=""</formula>
    </cfRule>
  </conditionalFormatting>
  <conditionalFormatting sqref="AX60">
    <cfRule type="expression" dxfId="187" priority="52" stopIfTrue="1">
      <formula>B60=""</formula>
    </cfRule>
  </conditionalFormatting>
  <conditionalFormatting sqref="AW59">
    <cfRule type="expression" dxfId="186" priority="51" stopIfTrue="1">
      <formula>B59=""</formula>
    </cfRule>
  </conditionalFormatting>
  <conditionalFormatting sqref="AX58:AX59">
    <cfRule type="expression" dxfId="185" priority="50" stopIfTrue="1">
      <formula>B58=""</formula>
    </cfRule>
  </conditionalFormatting>
  <conditionalFormatting sqref="AW57">
    <cfRule type="expression" dxfId="184" priority="156119" stopIfTrue="1">
      <formula>B58=""</formula>
    </cfRule>
    <cfRule type="expression" dxfId="183" priority="156120">
      <formula>B58&lt;&gt;""</formula>
    </cfRule>
    <cfRule type="expression" dxfId="182" priority="156121">
      <formula>AC58="No hay control"</formula>
    </cfRule>
  </conditionalFormatting>
  <conditionalFormatting sqref="Z17">
    <cfRule type="expression" dxfId="181" priority="48" stopIfTrue="1">
      <formula>B17=""</formula>
    </cfRule>
    <cfRule type="expression" dxfId="180" priority="49">
      <formula>B17&lt;&gt;""</formula>
    </cfRule>
  </conditionalFormatting>
  <conditionalFormatting sqref="Z25">
    <cfRule type="expression" dxfId="179" priority="46" stopIfTrue="1">
      <formula>B25=""</formula>
    </cfRule>
    <cfRule type="expression" dxfId="178" priority="47">
      <formula>B25&lt;&gt;""</formula>
    </cfRule>
  </conditionalFormatting>
  <conditionalFormatting sqref="Z29:Z30">
    <cfRule type="expression" dxfId="177" priority="44" stopIfTrue="1">
      <formula>B29=""</formula>
    </cfRule>
    <cfRule type="expression" dxfId="176" priority="45">
      <formula>B29&lt;&gt;""</formula>
    </cfRule>
  </conditionalFormatting>
  <conditionalFormatting sqref="Z34">
    <cfRule type="expression" dxfId="175" priority="42" stopIfTrue="1">
      <formula>B34=""</formula>
    </cfRule>
    <cfRule type="expression" dxfId="174" priority="43">
      <formula>B34&lt;&gt;""</formula>
    </cfRule>
  </conditionalFormatting>
  <conditionalFormatting sqref="Z48">
    <cfRule type="expression" dxfId="173" priority="40" stopIfTrue="1">
      <formula>B48=""</formula>
    </cfRule>
    <cfRule type="expression" dxfId="172" priority="41">
      <formula>B48&lt;&gt;""</formula>
    </cfRule>
  </conditionalFormatting>
  <conditionalFormatting sqref="Z53">
    <cfRule type="expression" dxfId="171" priority="38" stopIfTrue="1">
      <formula>B53=""</formula>
    </cfRule>
    <cfRule type="expression" dxfId="170" priority="39">
      <formula>B53&lt;&gt;""</formula>
    </cfRule>
  </conditionalFormatting>
  <conditionalFormatting sqref="Z59">
    <cfRule type="expression" dxfId="169" priority="36" stopIfTrue="1">
      <formula>B59=""</formula>
    </cfRule>
    <cfRule type="expression" dxfId="168" priority="37">
      <formula>B59&lt;&gt;""</formula>
    </cfRule>
  </conditionalFormatting>
  <conditionalFormatting sqref="AT30:AU30">
    <cfRule type="expression" dxfId="167" priority="29" stopIfTrue="1">
      <formula>G30=""</formula>
    </cfRule>
    <cfRule type="expression" dxfId="166" priority="30">
      <formula>G30&lt;&gt;""</formula>
    </cfRule>
    <cfRule type="expression" dxfId="165" priority="31">
      <formula>AL30="No hay Control"</formula>
    </cfRule>
  </conditionalFormatting>
  <conditionalFormatting sqref="L40">
    <cfRule type="expression" dxfId="164" priority="28">
      <formula>B40&lt;&gt;""</formula>
    </cfRule>
  </conditionalFormatting>
  <conditionalFormatting sqref="Q40">
    <cfRule type="expression" dxfId="163" priority="27">
      <formula>C40&lt;&gt;""</formula>
    </cfRule>
  </conditionalFormatting>
  <conditionalFormatting sqref="BF40">
    <cfRule type="expression" dxfId="162" priority="25">
      <formula>L40&lt;&gt;""</formula>
    </cfRule>
    <cfRule type="expression" dxfId="161" priority="26">
      <formula>L40&lt;&gt;””</formula>
    </cfRule>
  </conditionalFormatting>
  <conditionalFormatting sqref="AG40">
    <cfRule type="expression" dxfId="160" priority="23" stopIfTrue="1">
      <formula>B40=""</formula>
    </cfRule>
    <cfRule type="expression" dxfId="159" priority="24">
      <formula>B40&lt;&gt;""</formula>
    </cfRule>
  </conditionalFormatting>
  <conditionalFormatting sqref="L40">
    <cfRule type="expression" dxfId="158" priority="22" stopIfTrue="1">
      <formula>B40=""</formula>
    </cfRule>
  </conditionalFormatting>
  <conditionalFormatting sqref="AB40">
    <cfRule type="expression" dxfId="157" priority="20" stopIfTrue="1">
      <formula>B40=""</formula>
    </cfRule>
    <cfRule type="expression" dxfId="156" priority="21">
      <formula>B40&lt;&gt;""</formula>
    </cfRule>
  </conditionalFormatting>
  <conditionalFormatting sqref="AP40">
    <cfRule type="expression" dxfId="155" priority="19" stopIfTrue="1">
      <formula>B40=""</formula>
    </cfRule>
  </conditionalFormatting>
  <conditionalFormatting sqref="AT40">
    <cfRule type="expression" dxfId="154" priority="18">
      <formula>B40=""</formula>
    </cfRule>
  </conditionalFormatting>
  <conditionalFormatting sqref="AU40">
    <cfRule type="expression" dxfId="153" priority="17" stopIfTrue="1">
      <formula>B40=""</formula>
    </cfRule>
  </conditionalFormatting>
  <conditionalFormatting sqref="AW40">
    <cfRule type="expression" dxfId="152" priority="16" stopIfTrue="1">
      <formula>B40=""</formula>
    </cfRule>
  </conditionalFormatting>
  <conditionalFormatting sqref="AX40">
    <cfRule type="expression" dxfId="151" priority="15" stopIfTrue="1">
      <formula>B40=""</formula>
    </cfRule>
  </conditionalFormatting>
  <conditionalFormatting sqref="AA40">
    <cfRule type="expression" dxfId="150" priority="12" stopIfTrue="1">
      <formula>#REF!=""</formula>
    </cfRule>
    <cfRule type="expression" dxfId="149" priority="13">
      <formula>#REF!&lt;&gt;""</formula>
    </cfRule>
    <cfRule type="expression" dxfId="148" priority="14">
      <formula>Q40="No hay control"</formula>
    </cfRule>
  </conditionalFormatting>
  <conditionalFormatting sqref="M40">
    <cfRule type="expression" dxfId="147" priority="11">
      <formula>#REF!&lt;&gt;""</formula>
    </cfRule>
  </conditionalFormatting>
  <conditionalFormatting sqref="Q40:V40">
    <cfRule type="expression" dxfId="146" priority="9" stopIfTrue="1">
      <formula>#REF!=""</formula>
    </cfRule>
    <cfRule type="expression" dxfId="145" priority="10">
      <formula>#REF!&lt;&gt;""</formula>
    </cfRule>
  </conditionalFormatting>
  <conditionalFormatting sqref="AT40">
    <cfRule type="expression" dxfId="144" priority="7">
      <formula>B40&lt;&gt;""</formula>
    </cfRule>
    <cfRule type="expression" dxfId="143" priority="8">
      <formula>AC40="No hay control"</formula>
    </cfRule>
  </conditionalFormatting>
  <conditionalFormatting sqref="AU40">
    <cfRule type="expression" dxfId="142" priority="5">
      <formula>B40&lt;&gt;""</formula>
    </cfRule>
    <cfRule type="expression" dxfId="141" priority="6">
      <formula>AC40="No hay control"</formula>
    </cfRule>
  </conditionalFormatting>
  <conditionalFormatting sqref="Y40">
    <cfRule type="expression" dxfId="140" priority="3" stopIfTrue="1">
      <formula>B40=""</formula>
    </cfRule>
    <cfRule type="expression" dxfId="139" priority="4">
      <formula>B40&lt;&gt;""</formula>
    </cfRule>
  </conditionalFormatting>
  <conditionalFormatting sqref="Z40">
    <cfRule type="expression" dxfId="138" priority="1" stopIfTrue="1">
      <formula>B40=""</formula>
    </cfRule>
    <cfRule type="expression" dxfId="137" priority="2">
      <formula>B40&lt;&gt;""</formula>
    </cfRule>
  </conditionalFormatting>
  <dataValidations count="28">
    <dataValidation type="list" allowBlank="1" showInputMessage="1" showErrorMessage="1" sqref="R28:V29 R13:V15 R25:V26 R38:V39" xr:uid="{00000000-0002-0000-0800-000000000000}">
      <formula1>imp</formula1>
    </dataValidation>
    <dataValidation type="list" allowBlank="1" showInputMessage="1" showErrorMessage="1" sqref="L36:L37 L24 L27 L16:L18" xr:uid="{00000000-0002-0000-0800-000001000000}">
      <formula1>julio2</formula1>
    </dataValidation>
    <dataValidation type="list" allowBlank="1" showInputMessage="1" showErrorMessage="1" sqref="O36:O37 O24 O27 O16:O18" xr:uid="{00000000-0002-0000-0800-000002000000}">
      <formula1>julio3</formula1>
    </dataValidation>
    <dataValidation type="list" allowBlank="1" showInputMessage="1" showErrorMessage="1" sqref="R27 R12 R41:R48 R16:R24 R30:R37 R52:R53 R55:R60 R40" xr:uid="{00000000-0002-0000-0800-000003000000}">
      <formula1>ImpLegal</formula1>
    </dataValidation>
    <dataValidation type="list" allowBlank="1" showInputMessage="1" showErrorMessage="1" sqref="S27 S12 S41:S48 S16:S24 S30:S37 S52:S53 S55:S60 S40" xr:uid="{00000000-0002-0000-0800-000004000000}">
      <formula1>ImpSeguridad</formula1>
    </dataValidation>
    <dataValidation type="list" allowBlank="1" showInputMessage="1" showErrorMessage="1" sqref="V27 V12 V41:V48 V16:V24 V30:V37 V52:V60 V40" xr:uid="{00000000-0002-0000-0800-000005000000}">
      <formula1>ImpacCiudadano</formula1>
    </dataValidation>
    <dataValidation type="list" allowBlank="1" showInputMessage="1" showErrorMessage="1" sqref="U27 U12 U41:U48 U16:U24 U30:U37 U52:U53 U55:U60 U40" xr:uid="{00000000-0002-0000-0800-000006000000}">
      <formula1>ImpReputacional</formula1>
    </dataValidation>
    <dataValidation type="list" allowBlank="1" showInputMessage="1" showErrorMessage="1" sqref="T27 T12 T41:T48 T16:T24 T30:T37 T52:T53 T55:T60 T40" xr:uid="{00000000-0002-0000-0800-000007000000}">
      <formula1>ImpContinuidad</formula1>
    </dataValidation>
    <dataValidation type="list" allowBlank="1" showInputMessage="1" showErrorMessage="1" sqref="Q28:Q29 Q13:Q15 Q25:Q26 Q38:Q39" xr:uid="{00000000-0002-0000-0800-000008000000}">
      <formula1>even</formula1>
    </dataValidation>
    <dataValidation type="list" allowBlank="1" showInputMessage="1" showErrorMessage="1" sqref="P28:P29 O12:P15 O28:O35 O19:O23 O25:P26 O38:O60" xr:uid="{00000000-0002-0000-0800-000009000000}">
      <formula1>IM</formula1>
    </dataValidation>
    <dataValidation type="list" allowBlank="1" showInputMessage="1" showErrorMessage="1" sqref="Q12 Q27 Q41:Q48 Q16:Q24 Q30:Q37 Q52:Q53 Q55:Q60 Q40" xr:uid="{00000000-0002-0000-0800-00000A000000}">
      <formula1>Economico</formula1>
    </dataValidation>
    <dataValidation type="list" allowBlank="1" showInputMessage="1" showErrorMessage="1" sqref="L12:L15 L28:L35 L19:L23 L25:L26 L38:L60" xr:uid="{00000000-0002-0000-0800-00000B000000}">
      <formula1>PR</formula1>
    </dataValidation>
    <dataValidation type="list" allowBlank="1" showInputMessage="1" showErrorMessage="1" sqref="AT59:AU60 AT13:AU14 AT16:AU16 AT26:AU28 AT31:AU31 AT18:AU24 AT33:AU38 AT40:AU57 AW12:AX60" xr:uid="{00000000-0002-0000-0800-00000C000000}">
      <formula1>SOL</formula1>
    </dataValidation>
    <dataValidation type="list" allowBlank="1" showInputMessage="1" showErrorMessage="1" sqref="S54 AJ12:AJ60" xr:uid="{00000000-0002-0000-0800-00000F000000}">
      <formula1>FRE</formula1>
    </dataValidation>
    <dataValidation type="list" allowBlank="1" showInputMessage="1" showErrorMessage="1" sqref="N55:N60 N12:N53" xr:uid="{00000000-0002-0000-0800-000010000000}">
      <formula1>prob</formula1>
    </dataValidation>
    <dataValidation type="list" allowBlank="1" showInputMessage="1" showErrorMessage="1" sqref="X52:X60 X12:X48" xr:uid="{00000000-0002-0000-0800-000011000000}">
      <formula1>rpta</formula1>
    </dataValidation>
    <dataValidation type="list" allowBlank="1" showInputMessage="1" showErrorMessage="1" sqref="AA28:AB28 M54 AA19:AB24 AA12:AA18 AA29:AA32 AA33:AB33 AA25:AA27 AA34:AA60" xr:uid="{00000000-0002-0000-0800-000012000000}">
      <formula1>ACT</formula1>
    </dataValidation>
    <dataValidation type="list" allowBlank="1" showInputMessage="1" showErrorMessage="1" sqref="AT32:AU32 AT15:AU15" xr:uid="{00000000-0002-0000-0800-000016000000}">
      <formula1>dis</formula1>
    </dataValidation>
    <dataValidation type="list" allowBlank="1" showInputMessage="1" showErrorMessage="1" sqref="AQ24 AQ28 AQ53:AQ54 AQ58:AQ59 AR25:AR27 AR12:AR23 AQ48:AQ50 AQ39:AQ40 AR29:AR60" xr:uid="{00000000-0002-0000-0800-000017000000}">
      <formula1>ej</formula1>
    </dataValidation>
    <dataValidation type="list" allowBlank="1" showInputMessage="1" showErrorMessage="1" sqref="P54 AG12:AG60" xr:uid="{00000000-0002-0000-0800-00000D000000}">
      <formula1>NAT</formula1>
    </dataValidation>
    <dataValidation type="list" allowBlank="1" showInputMessage="1" showErrorMessage="1" sqref="T54 AK12:AK60" xr:uid="{00000000-0002-0000-0800-000014000000}">
      <formula1>DC</formula1>
    </dataValidation>
    <dataValidation type="list" allowBlank="1" showInputMessage="1" showErrorMessage="1" sqref="R54 AI12:AI60" xr:uid="{00000000-0002-0000-0800-000015000000}">
      <formula1>PER</formula1>
    </dataValidation>
    <dataValidation showDropDown="1" showInputMessage="1" showErrorMessage="1" sqref="D30:D35 D19:D23" xr:uid="{00000000-0002-0000-0800-00001B000000}"/>
    <dataValidation allowBlank="1" showDropDown="1" showInputMessage="1" showErrorMessage="1" sqref="D16:D18 D24:D29" xr:uid="{00000000-0002-0000-0800-00001A000000}"/>
    <dataValidation type="list" allowBlank="1" showInputMessage="1" showErrorMessage="1" sqref="AC12:AC60" xr:uid="{00000000-0002-0000-0800-00000E000000}">
      <formula1>TC</formula1>
    </dataValidation>
    <dataValidation type="list" allowBlank="1" showInputMessage="1" showErrorMessage="1" sqref="AM12:AM60" xr:uid="{00000000-0002-0000-0800-000013000000}">
      <formula1>evidencia</formula1>
    </dataValidation>
    <dataValidation type="list" allowBlank="1" showInputMessage="1" showErrorMessage="1" sqref="K12:K60" xr:uid="{00000000-0002-0000-0800-000019000000}">
      <formula1>FR</formula1>
    </dataValidation>
    <dataValidation type="list" showInputMessage="1" showErrorMessage="1" sqref="F12:I60" xr:uid="{00000000-0002-0000-0800-00001D000000}">
      <formula1>"Si,No"</formula1>
    </dataValidation>
  </dataValidations>
  <hyperlinks>
    <hyperlink ref="M10:M11" location="'SOPORTE PROBABILIDAD'!A1" display="Soporte Calificación Probabilidad" xr:uid="{00000000-0004-0000-0800-000000000000}"/>
    <hyperlink ref="R10:R11" location="'Soporte Impacto'!A1" display="Soporte Calificaciòn Impacto" xr:uid="{00000000-0004-0000-0800-000001000000}"/>
    <hyperlink ref="N10:N11" location="'SOPORTE PROBABILIDAD'!A1" display="Soporte Calificación Probabilidad" xr:uid="{00000000-0004-0000-0800-000002000000}"/>
    <hyperlink ref="S11" location="'Soporte Impacto'!A1" display="Soporte Calificaciòn Impacto" xr:uid="{00000000-0004-0000-0800-000003000000}"/>
    <hyperlink ref="P16" location="Corrupcion!A1" display="Corrupcion!A1" xr:uid="{00000000-0004-0000-0800-000079000000}"/>
    <hyperlink ref="P24" location="Corrupcion!A1" display="Corrupcion!A1" xr:uid="{00000000-0004-0000-0800-00007F000000}"/>
    <hyperlink ref="P27" location="Corrupcion!A1" display="Corrupcion!A1" xr:uid="{00000000-0004-0000-0800-000087000000}"/>
    <hyperlink ref="P30:P31" location="Corrupcion!A1" display="Corrupcion!A1" xr:uid="{00000000-0004-0000-0800-00009F000000}"/>
    <hyperlink ref="P36" location="Corrupcion!A1" display="Corrupcion!A1" xr:uid="{00000000-0004-0000-0800-0000A3000000}"/>
    <hyperlink ref="P41" location="Corrupcion!A1" display="Corrupcion!A1" xr:uid="{00000000-0004-0000-0800-0000A9000000}"/>
    <hyperlink ref="P56:P60" location="Corrupcion!A1" display="Corrupcion!A1" xr:uid="{00000000-0004-0000-0800-0000AC000000}"/>
    <hyperlink ref="P30" location="Corrupcion!A1" display="Corrupcion!A1" xr:uid="{1B510C07-1FC5-4035-9DB5-86C1127173AC}"/>
    <hyperlink ref="P33" location="Corrupcion!A1" display="Corrupcion!A1" xr:uid="{F3688691-5D47-486C-91F4-F5AB59985BBA}"/>
    <hyperlink ref="P52" location="Corrupcion!A1" display="Corrupcion!A1" xr:uid="{FE8A20C9-5F63-4F95-B71C-9E49066C36B9}"/>
    <hyperlink ref="M12" location="Corrupcion!A1" display="Corrupcion!A1" xr:uid="{7A4A9AA4-0553-4CE9-BC6E-6DF2461263FD}"/>
    <hyperlink ref="M52" location="Corrupcion!A1" display="Corrupcion!A1" xr:uid="{EF809A9B-A3C8-45FA-83DD-1B97C50D8781}"/>
    <hyperlink ref="M48" location="Corrupcion!A1" display="Corrupcion!A1" xr:uid="{EEC9E2F4-6E35-4E09-B602-741536268D3D}"/>
    <hyperlink ref="M33" location="Corrupcion!A1" display="Corrupcion!A1" xr:uid="{61357C55-536F-4E75-9172-1D6902DA3B1E}"/>
    <hyperlink ref="M30" location="Corrupcion!A1" display="Corrupcion!A1" xr:uid="{145838FC-DD07-4708-9AF5-64CEEDF53D66}"/>
    <hyperlink ref="M36" location="Corrupcion!A1" display="Corrupcion!A1" xr:uid="{00000000-0004-0000-0800-0000A2000000}"/>
    <hyperlink ref="M30:M31" location="Corrupcion!A1" display="Corrupcion!A1" xr:uid="{00000000-0004-0000-0800-00009E000000}"/>
    <hyperlink ref="M27" location="Corrupcion!A1" display="Corrupcion!A1" xr:uid="{00000000-0004-0000-0800-000085000000}"/>
    <hyperlink ref="M24" location="Corrupcion!A1" display="Corrupcion!A1" xr:uid="{00000000-0004-0000-0800-00007E000000}"/>
    <hyperlink ref="M16" location="Corrupcion!A1" display="Corrupcion!A1" xr:uid="{00000000-0004-0000-0800-000078000000}"/>
    <hyperlink ref="M40" location="Corrupcion!A1" display="Corrupcion!A1" xr:uid="{8AB7E9D2-48BD-4111-8E44-D396232E88FB}"/>
  </hyperlinks>
  <pageMargins left="0.70866141732283472" right="0.70866141732283472" top="0.74803149606299213" bottom="0.74803149606299213" header="0.31496062992125984" footer="0.31496062992125984"/>
  <pageSetup scale="27"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696199" r:id="rId4" name="Button 7">
              <controlPr defaultSize="0" print="0" autoFill="0" autoPict="0" macro="[0]!SMuno">
                <anchor moveWithCells="1" sizeWithCells="1">
                  <from>
                    <xdr:col>10</xdr:col>
                    <xdr:colOff>0</xdr:colOff>
                    <xdr:row>1</xdr:row>
                    <xdr:rowOff>0</xdr:rowOff>
                  </from>
                  <to>
                    <xdr:col>10</xdr:col>
                    <xdr:colOff>0</xdr:colOff>
                    <xdr:row>1</xdr:row>
                    <xdr:rowOff>0</xdr:rowOff>
                  </to>
                </anchor>
              </controlPr>
            </control>
          </mc:Choice>
        </mc:AlternateContent>
        <mc:AlternateContent xmlns:mc="http://schemas.openxmlformats.org/markup-compatibility/2006">
          <mc:Choice Requires="x14">
            <control shapeId="2696229" r:id="rId5" name="Button 37">
              <controlPr defaultSize="0" print="0" autoFill="0" autoPict="0" macro="[0]!FORMATO">
                <anchor moveWithCells="1" sizeWithCells="1">
                  <from>
                    <xdr:col>1</xdr:col>
                    <xdr:colOff>0</xdr:colOff>
                    <xdr:row>1</xdr:row>
                    <xdr:rowOff>0</xdr:rowOff>
                  </from>
                  <to>
                    <xdr:col>5</xdr:col>
                    <xdr:colOff>0</xdr:colOff>
                    <xdr:row>1</xdr:row>
                    <xdr:rowOff>0</xdr:rowOff>
                  </to>
                </anchor>
              </controlPr>
            </control>
          </mc:Choice>
        </mc:AlternateContent>
        <mc:AlternateContent xmlns:mc="http://schemas.openxmlformats.org/markup-compatibility/2006">
          <mc:Choice Requires="x14">
            <control shapeId="2696236" r:id="rId6" name="Button 44">
              <controlPr defaultSize="0" print="0" autoFill="0" autoPict="0">
                <anchor moveWithCells="1" sizeWithCells="1">
                  <from>
                    <xdr:col>10</xdr:col>
                    <xdr:colOff>95250</xdr:colOff>
                    <xdr:row>0</xdr:row>
                    <xdr:rowOff>161925</xdr:rowOff>
                  </from>
                  <to>
                    <xdr:col>10</xdr:col>
                    <xdr:colOff>95250</xdr:colOff>
                    <xdr:row>0</xdr:row>
                    <xdr:rowOff>161925</xdr:rowOff>
                  </to>
                </anchor>
              </controlPr>
            </control>
          </mc:Choice>
        </mc:AlternateContent>
        <mc:AlternateContent xmlns:mc="http://schemas.openxmlformats.org/markup-compatibility/2006">
          <mc:Choice Requires="x14">
            <control shapeId="2696241" r:id="rId7" name="Button 49">
              <controlPr defaultSize="0" print="0" autoFill="0" autoPict="0" macro="[0]!SMuno">
                <anchor moveWithCells="1" sizeWithCells="1">
                  <from>
                    <xdr:col>12</xdr:col>
                    <xdr:colOff>0</xdr:colOff>
                    <xdr:row>0</xdr:row>
                    <xdr:rowOff>76200</xdr:rowOff>
                  </from>
                  <to>
                    <xdr:col>13</xdr:col>
                    <xdr:colOff>28575</xdr:colOff>
                    <xdr:row>2</xdr:row>
                    <xdr:rowOff>152400</xdr:rowOff>
                  </to>
                </anchor>
              </controlPr>
            </control>
          </mc:Choice>
        </mc:AlternateContent>
        <mc:AlternateContent xmlns:mc="http://schemas.openxmlformats.org/markup-compatibility/2006">
          <mc:Choice Requires="x14">
            <control shapeId="2696243" r:id="rId8" name="Button 51">
              <controlPr defaultSize="0" print="0" autoFill="0" autoPict="0" macro="[0]!SMuno">
                <anchor moveWithCells="1" sizeWithCells="1">
                  <from>
                    <xdr:col>49</xdr:col>
                    <xdr:colOff>38100</xdr:colOff>
                    <xdr:row>0</xdr:row>
                    <xdr:rowOff>114300</xdr:rowOff>
                  </from>
                  <to>
                    <xdr:col>76</xdr:col>
                    <xdr:colOff>647700</xdr:colOff>
                    <xdr:row>2</xdr:row>
                    <xdr:rowOff>190500</xdr:rowOff>
                  </to>
                </anchor>
              </controlPr>
            </control>
          </mc:Choice>
        </mc:AlternateContent>
        <mc:AlternateContent xmlns:mc="http://schemas.openxmlformats.org/markup-compatibility/2006">
          <mc:Choice Requires="x14">
            <control shapeId="2696244" r:id="rId9" name="Button 52">
              <controlPr defaultSize="0" print="0" autoFill="0" autoPict="0" macro="[0]!SMuno">
                <anchor moveWithCells="1" sizeWithCells="1">
                  <from>
                    <xdr:col>1</xdr:col>
                    <xdr:colOff>38100</xdr:colOff>
                    <xdr:row>1</xdr:row>
                    <xdr:rowOff>114300</xdr:rowOff>
                  </from>
                  <to>
                    <xdr:col>1</xdr:col>
                    <xdr:colOff>1866900</xdr:colOff>
                    <xdr:row>3</xdr:row>
                    <xdr:rowOff>190500</xdr:rowOff>
                  </to>
                </anchor>
              </controlPr>
            </control>
          </mc:Choice>
        </mc:AlternateContent>
        <mc:AlternateContent xmlns:mc="http://schemas.openxmlformats.org/markup-compatibility/2006">
          <mc:Choice Requires="x14">
            <control shapeId="2696245" r:id="rId10" name="Button 53">
              <controlPr defaultSize="0" print="0" autoFill="0" autoPict="0" macro="[0]!SMuno">
                <anchor moveWithCells="1" sizeWithCells="1">
                  <from>
                    <xdr:col>26</xdr:col>
                    <xdr:colOff>466725</xdr:colOff>
                    <xdr:row>0</xdr:row>
                    <xdr:rowOff>47625</xdr:rowOff>
                  </from>
                  <to>
                    <xdr:col>28</xdr:col>
                    <xdr:colOff>504825</xdr:colOff>
                    <xdr:row>2</xdr:row>
                    <xdr:rowOff>114300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pageSetUpPr fitToPage="1"/>
  </sheetPr>
  <dimension ref="A1:BQ539"/>
  <sheetViews>
    <sheetView topLeftCell="C5" zoomScale="50" zoomScaleNormal="50" zoomScalePageLayoutView="60" workbookViewId="0">
      <selection activeCell="I9" sqref="I9:AQ9"/>
    </sheetView>
  </sheetViews>
  <sheetFormatPr baseColWidth="10" defaultColWidth="9" defaultRowHeight="15" x14ac:dyDescent="0.2"/>
  <cols>
    <col min="1" max="2" width="5.25" style="283" bestFit="1" customWidth="1"/>
    <col min="3" max="3" width="6.375" style="283" bestFit="1" customWidth="1"/>
    <col min="4" max="4" width="6.5" style="283" customWidth="1"/>
    <col min="5" max="6" width="6.375" style="283" bestFit="1" customWidth="1"/>
    <col min="7" max="7" width="18.5" style="283" customWidth="1"/>
    <col min="8" max="8" width="3.875" style="283" customWidth="1"/>
    <col min="9" max="10" width="4.5" style="283" customWidth="1"/>
    <col min="11" max="15" width="9.25" style="283" customWidth="1"/>
    <col min="16" max="18" width="4.5" style="283" customWidth="1"/>
    <col min="19" max="19" width="7.625" style="283" bestFit="1" customWidth="1"/>
    <col min="20" max="27" width="7.5" style="283" customWidth="1"/>
    <col min="28" max="28" width="7.75" style="283" customWidth="1"/>
    <col min="29" max="29" width="9.5" style="283" customWidth="1"/>
    <col min="30" max="30" width="7.625" style="283" customWidth="1"/>
    <col min="31" max="31" width="7.625" style="283" bestFit="1" customWidth="1"/>
    <col min="32" max="32" width="7.375" style="283" bestFit="1" customWidth="1"/>
    <col min="33" max="33" width="7.625" style="283" bestFit="1" customWidth="1"/>
    <col min="34" max="34" width="7.5" style="283" bestFit="1" customWidth="1"/>
    <col min="35" max="35" width="7.75" style="283" customWidth="1"/>
    <col min="36" max="36" width="6.375" style="283" customWidth="1"/>
    <col min="37" max="37" width="8" style="283" customWidth="1"/>
    <col min="38" max="38" width="9.375" style="283" customWidth="1"/>
    <col min="39" max="42" width="8" style="283" customWidth="1"/>
    <col min="43" max="43" width="7.875" style="283" customWidth="1"/>
    <col min="44" max="44" width="8" style="283" customWidth="1"/>
    <col min="45" max="45" width="8.25" style="283" customWidth="1"/>
    <col min="46" max="46" width="7.875" style="283" customWidth="1"/>
    <col min="47" max="47" width="7.25" style="283" customWidth="1"/>
    <col min="48" max="48" width="9.375" style="283" customWidth="1"/>
    <col min="49" max="49" width="9" style="283" customWidth="1"/>
    <col min="50" max="50" width="8.875" style="283" customWidth="1"/>
    <col min="51" max="51" width="8.375" style="283" customWidth="1"/>
    <col min="52" max="52" width="9.875" style="283" customWidth="1"/>
    <col min="53" max="53" width="9.625" style="283" customWidth="1"/>
    <col min="54" max="54" width="10" style="283" customWidth="1"/>
    <col min="55" max="55" width="8.75" style="283" customWidth="1"/>
    <col min="56" max="56" width="6.625" style="283" customWidth="1"/>
    <col min="57" max="57" width="9.125" style="283" customWidth="1"/>
    <col min="58" max="58" width="10.625" style="283" customWidth="1"/>
    <col min="59" max="59" width="3.5" style="283" customWidth="1"/>
    <col min="60" max="60" width="4.5" style="283" customWidth="1"/>
    <col min="61" max="61" width="11.5" style="283" customWidth="1"/>
    <col min="62" max="271" width="9" style="283"/>
    <col min="272" max="273" width="2.375" style="283" customWidth="1"/>
    <col min="274" max="274" width="3.375" style="283" customWidth="1"/>
    <col min="275" max="275" width="6.5" style="283" customWidth="1"/>
    <col min="276" max="276" width="1" style="283" customWidth="1"/>
    <col min="277" max="277" width="1.375" style="283" customWidth="1"/>
    <col min="278" max="278" width="9.5" style="283" customWidth="1"/>
    <col min="279" max="279" width="1" style="283" customWidth="1"/>
    <col min="280" max="293" width="3.5" style="283" customWidth="1"/>
    <col min="294" max="295" width="5.375" style="283" customWidth="1"/>
    <col min="296" max="300" width="3.5" style="283" customWidth="1"/>
    <col min="301" max="301" width="6.875" style="283" customWidth="1"/>
    <col min="302" max="315" width="3.5" style="283" customWidth="1"/>
    <col min="316" max="316" width="4.5" style="283" customWidth="1"/>
    <col min="317" max="317" width="8.5" style="283" customWidth="1"/>
    <col min="318" max="527" width="9" style="283"/>
    <col min="528" max="529" width="2.375" style="283" customWidth="1"/>
    <col min="530" max="530" width="3.375" style="283" customWidth="1"/>
    <col min="531" max="531" width="6.5" style="283" customWidth="1"/>
    <col min="532" max="532" width="1" style="283" customWidth="1"/>
    <col min="533" max="533" width="1.375" style="283" customWidth="1"/>
    <col min="534" max="534" width="9.5" style="283" customWidth="1"/>
    <col min="535" max="535" width="1" style="283" customWidth="1"/>
    <col min="536" max="549" width="3.5" style="283" customWidth="1"/>
    <col min="550" max="551" width="5.375" style="283" customWidth="1"/>
    <col min="552" max="556" width="3.5" style="283" customWidth="1"/>
    <col min="557" max="557" width="6.875" style="283" customWidth="1"/>
    <col min="558" max="571" width="3.5" style="283" customWidth="1"/>
    <col min="572" max="572" width="4.5" style="283" customWidth="1"/>
    <col min="573" max="573" width="8.5" style="283" customWidth="1"/>
    <col min="574" max="783" width="9" style="283"/>
    <col min="784" max="785" width="2.375" style="283" customWidth="1"/>
    <col min="786" max="786" width="3.375" style="283" customWidth="1"/>
    <col min="787" max="787" width="6.5" style="283" customWidth="1"/>
    <col min="788" max="788" width="1" style="283" customWidth="1"/>
    <col min="789" max="789" width="1.375" style="283" customWidth="1"/>
    <col min="790" max="790" width="9.5" style="283" customWidth="1"/>
    <col min="791" max="791" width="1" style="283" customWidth="1"/>
    <col min="792" max="805" width="3.5" style="283" customWidth="1"/>
    <col min="806" max="807" width="5.375" style="283" customWidth="1"/>
    <col min="808" max="812" width="3.5" style="283" customWidth="1"/>
    <col min="813" max="813" width="6.875" style="283" customWidth="1"/>
    <col min="814" max="827" width="3.5" style="283" customWidth="1"/>
    <col min="828" max="828" width="4.5" style="283" customWidth="1"/>
    <col min="829" max="829" width="8.5" style="283" customWidth="1"/>
    <col min="830" max="1039" width="9" style="283"/>
    <col min="1040" max="1041" width="2.375" style="283" customWidth="1"/>
    <col min="1042" max="1042" width="3.375" style="283" customWidth="1"/>
    <col min="1043" max="1043" width="6.5" style="283" customWidth="1"/>
    <col min="1044" max="1044" width="1" style="283" customWidth="1"/>
    <col min="1045" max="1045" width="1.375" style="283" customWidth="1"/>
    <col min="1046" max="1046" width="9.5" style="283" customWidth="1"/>
    <col min="1047" max="1047" width="1" style="283" customWidth="1"/>
    <col min="1048" max="1061" width="3.5" style="283" customWidth="1"/>
    <col min="1062" max="1063" width="5.375" style="283" customWidth="1"/>
    <col min="1064" max="1068" width="3.5" style="283" customWidth="1"/>
    <col min="1069" max="1069" width="6.875" style="283" customWidth="1"/>
    <col min="1070" max="1083" width="3.5" style="283" customWidth="1"/>
    <col min="1084" max="1084" width="4.5" style="283" customWidth="1"/>
    <col min="1085" max="1085" width="8.5" style="283" customWidth="1"/>
    <col min="1086" max="1295" width="9" style="283"/>
    <col min="1296" max="1297" width="2.375" style="283" customWidth="1"/>
    <col min="1298" max="1298" width="3.375" style="283" customWidth="1"/>
    <col min="1299" max="1299" width="6.5" style="283" customWidth="1"/>
    <col min="1300" max="1300" width="1" style="283" customWidth="1"/>
    <col min="1301" max="1301" width="1.375" style="283" customWidth="1"/>
    <col min="1302" max="1302" width="9.5" style="283" customWidth="1"/>
    <col min="1303" max="1303" width="1" style="283" customWidth="1"/>
    <col min="1304" max="1317" width="3.5" style="283" customWidth="1"/>
    <col min="1318" max="1319" width="5.375" style="283" customWidth="1"/>
    <col min="1320" max="1324" width="3.5" style="283" customWidth="1"/>
    <col min="1325" max="1325" width="6.875" style="283" customWidth="1"/>
    <col min="1326" max="1339" width="3.5" style="283" customWidth="1"/>
    <col min="1340" max="1340" width="4.5" style="283" customWidth="1"/>
    <col min="1341" max="1341" width="8.5" style="283" customWidth="1"/>
    <col min="1342" max="1551" width="9" style="283"/>
    <col min="1552" max="1553" width="2.375" style="283" customWidth="1"/>
    <col min="1554" max="1554" width="3.375" style="283" customWidth="1"/>
    <col min="1555" max="1555" width="6.5" style="283" customWidth="1"/>
    <col min="1556" max="1556" width="1" style="283" customWidth="1"/>
    <col min="1557" max="1557" width="1.375" style="283" customWidth="1"/>
    <col min="1558" max="1558" width="9.5" style="283" customWidth="1"/>
    <col min="1559" max="1559" width="1" style="283" customWidth="1"/>
    <col min="1560" max="1573" width="3.5" style="283" customWidth="1"/>
    <col min="1574" max="1575" width="5.375" style="283" customWidth="1"/>
    <col min="1576" max="1580" width="3.5" style="283" customWidth="1"/>
    <col min="1581" max="1581" width="6.875" style="283" customWidth="1"/>
    <col min="1582" max="1595" width="3.5" style="283" customWidth="1"/>
    <col min="1596" max="1596" width="4.5" style="283" customWidth="1"/>
    <col min="1597" max="1597" width="8.5" style="283" customWidth="1"/>
    <col min="1598" max="1807" width="9" style="283"/>
    <col min="1808" max="1809" width="2.375" style="283" customWidth="1"/>
    <col min="1810" max="1810" width="3.375" style="283" customWidth="1"/>
    <col min="1811" max="1811" width="6.5" style="283" customWidth="1"/>
    <col min="1812" max="1812" width="1" style="283" customWidth="1"/>
    <col min="1813" max="1813" width="1.375" style="283" customWidth="1"/>
    <col min="1814" max="1814" width="9.5" style="283" customWidth="1"/>
    <col min="1815" max="1815" width="1" style="283" customWidth="1"/>
    <col min="1816" max="1829" width="3.5" style="283" customWidth="1"/>
    <col min="1830" max="1831" width="5.375" style="283" customWidth="1"/>
    <col min="1832" max="1836" width="3.5" style="283" customWidth="1"/>
    <col min="1837" max="1837" width="6.875" style="283" customWidth="1"/>
    <col min="1838" max="1851" width="3.5" style="283" customWidth="1"/>
    <col min="1852" max="1852" width="4.5" style="283" customWidth="1"/>
    <col min="1853" max="1853" width="8.5" style="283" customWidth="1"/>
    <col min="1854" max="2063" width="9" style="283"/>
    <col min="2064" max="2065" width="2.375" style="283" customWidth="1"/>
    <col min="2066" max="2066" width="3.375" style="283" customWidth="1"/>
    <col min="2067" max="2067" width="6.5" style="283" customWidth="1"/>
    <col min="2068" max="2068" width="1" style="283" customWidth="1"/>
    <col min="2069" max="2069" width="1.375" style="283" customWidth="1"/>
    <col min="2070" max="2070" width="9.5" style="283" customWidth="1"/>
    <col min="2071" max="2071" width="1" style="283" customWidth="1"/>
    <col min="2072" max="2085" width="3.5" style="283" customWidth="1"/>
    <col min="2086" max="2087" width="5.375" style="283" customWidth="1"/>
    <col min="2088" max="2092" width="3.5" style="283" customWidth="1"/>
    <col min="2093" max="2093" width="6.875" style="283" customWidth="1"/>
    <col min="2094" max="2107" width="3.5" style="283" customWidth="1"/>
    <col min="2108" max="2108" width="4.5" style="283" customWidth="1"/>
    <col min="2109" max="2109" width="8.5" style="283" customWidth="1"/>
    <col min="2110" max="2319" width="9" style="283"/>
    <col min="2320" max="2321" width="2.375" style="283" customWidth="1"/>
    <col min="2322" max="2322" width="3.375" style="283" customWidth="1"/>
    <col min="2323" max="2323" width="6.5" style="283" customWidth="1"/>
    <col min="2324" max="2324" width="1" style="283" customWidth="1"/>
    <col min="2325" max="2325" width="1.375" style="283" customWidth="1"/>
    <col min="2326" max="2326" width="9.5" style="283" customWidth="1"/>
    <col min="2327" max="2327" width="1" style="283" customWidth="1"/>
    <col min="2328" max="2341" width="3.5" style="283" customWidth="1"/>
    <col min="2342" max="2343" width="5.375" style="283" customWidth="1"/>
    <col min="2344" max="2348" width="3.5" style="283" customWidth="1"/>
    <col min="2349" max="2349" width="6.875" style="283" customWidth="1"/>
    <col min="2350" max="2363" width="3.5" style="283" customWidth="1"/>
    <col min="2364" max="2364" width="4.5" style="283" customWidth="1"/>
    <col min="2365" max="2365" width="8.5" style="283" customWidth="1"/>
    <col min="2366" max="2575" width="9" style="283"/>
    <col min="2576" max="2577" width="2.375" style="283" customWidth="1"/>
    <col min="2578" max="2578" width="3.375" style="283" customWidth="1"/>
    <col min="2579" max="2579" width="6.5" style="283" customWidth="1"/>
    <col min="2580" max="2580" width="1" style="283" customWidth="1"/>
    <col min="2581" max="2581" width="1.375" style="283" customWidth="1"/>
    <col min="2582" max="2582" width="9.5" style="283" customWidth="1"/>
    <col min="2583" max="2583" width="1" style="283" customWidth="1"/>
    <col min="2584" max="2597" width="3.5" style="283" customWidth="1"/>
    <col min="2598" max="2599" width="5.375" style="283" customWidth="1"/>
    <col min="2600" max="2604" width="3.5" style="283" customWidth="1"/>
    <col min="2605" max="2605" width="6.875" style="283" customWidth="1"/>
    <col min="2606" max="2619" width="3.5" style="283" customWidth="1"/>
    <col min="2620" max="2620" width="4.5" style="283" customWidth="1"/>
    <col min="2621" max="2621" width="8.5" style="283" customWidth="1"/>
    <col min="2622" max="2831" width="9" style="283"/>
    <col min="2832" max="2833" width="2.375" style="283" customWidth="1"/>
    <col min="2834" max="2834" width="3.375" style="283" customWidth="1"/>
    <col min="2835" max="2835" width="6.5" style="283" customWidth="1"/>
    <col min="2836" max="2836" width="1" style="283" customWidth="1"/>
    <col min="2837" max="2837" width="1.375" style="283" customWidth="1"/>
    <col min="2838" max="2838" width="9.5" style="283" customWidth="1"/>
    <col min="2839" max="2839" width="1" style="283" customWidth="1"/>
    <col min="2840" max="2853" width="3.5" style="283" customWidth="1"/>
    <col min="2854" max="2855" width="5.375" style="283" customWidth="1"/>
    <col min="2856" max="2860" width="3.5" style="283" customWidth="1"/>
    <col min="2861" max="2861" width="6.875" style="283" customWidth="1"/>
    <col min="2862" max="2875" width="3.5" style="283" customWidth="1"/>
    <col min="2876" max="2876" width="4.5" style="283" customWidth="1"/>
    <col min="2877" max="2877" width="8.5" style="283" customWidth="1"/>
    <col min="2878" max="3087" width="9" style="283"/>
    <col min="3088" max="3089" width="2.375" style="283" customWidth="1"/>
    <col min="3090" max="3090" width="3.375" style="283" customWidth="1"/>
    <col min="3091" max="3091" width="6.5" style="283" customWidth="1"/>
    <col min="3092" max="3092" width="1" style="283" customWidth="1"/>
    <col min="3093" max="3093" width="1.375" style="283" customWidth="1"/>
    <col min="3094" max="3094" width="9.5" style="283" customWidth="1"/>
    <col min="3095" max="3095" width="1" style="283" customWidth="1"/>
    <col min="3096" max="3109" width="3.5" style="283" customWidth="1"/>
    <col min="3110" max="3111" width="5.375" style="283" customWidth="1"/>
    <col min="3112" max="3116" width="3.5" style="283" customWidth="1"/>
    <col min="3117" max="3117" width="6.875" style="283" customWidth="1"/>
    <col min="3118" max="3131" width="3.5" style="283" customWidth="1"/>
    <col min="3132" max="3132" width="4.5" style="283" customWidth="1"/>
    <col min="3133" max="3133" width="8.5" style="283" customWidth="1"/>
    <col min="3134" max="3343" width="9" style="283"/>
    <col min="3344" max="3345" width="2.375" style="283" customWidth="1"/>
    <col min="3346" max="3346" width="3.375" style="283" customWidth="1"/>
    <col min="3347" max="3347" width="6.5" style="283" customWidth="1"/>
    <col min="3348" max="3348" width="1" style="283" customWidth="1"/>
    <col min="3349" max="3349" width="1.375" style="283" customWidth="1"/>
    <col min="3350" max="3350" width="9.5" style="283" customWidth="1"/>
    <col min="3351" max="3351" width="1" style="283" customWidth="1"/>
    <col min="3352" max="3365" width="3.5" style="283" customWidth="1"/>
    <col min="3366" max="3367" width="5.375" style="283" customWidth="1"/>
    <col min="3368" max="3372" width="3.5" style="283" customWidth="1"/>
    <col min="3373" max="3373" width="6.875" style="283" customWidth="1"/>
    <col min="3374" max="3387" width="3.5" style="283" customWidth="1"/>
    <col min="3388" max="3388" width="4.5" style="283" customWidth="1"/>
    <col min="3389" max="3389" width="8.5" style="283" customWidth="1"/>
    <col min="3390" max="3599" width="9" style="283"/>
    <col min="3600" max="3601" width="2.375" style="283" customWidth="1"/>
    <col min="3602" max="3602" width="3.375" style="283" customWidth="1"/>
    <col min="3603" max="3603" width="6.5" style="283" customWidth="1"/>
    <col min="3604" max="3604" width="1" style="283" customWidth="1"/>
    <col min="3605" max="3605" width="1.375" style="283" customWidth="1"/>
    <col min="3606" max="3606" width="9.5" style="283" customWidth="1"/>
    <col min="3607" max="3607" width="1" style="283" customWidth="1"/>
    <col min="3608" max="3621" width="3.5" style="283" customWidth="1"/>
    <col min="3622" max="3623" width="5.375" style="283" customWidth="1"/>
    <col min="3624" max="3628" width="3.5" style="283" customWidth="1"/>
    <col min="3629" max="3629" width="6.875" style="283" customWidth="1"/>
    <col min="3630" max="3643" width="3.5" style="283" customWidth="1"/>
    <col min="3644" max="3644" width="4.5" style="283" customWidth="1"/>
    <col min="3645" max="3645" width="8.5" style="283" customWidth="1"/>
    <col min="3646" max="3855" width="9" style="283"/>
    <col min="3856" max="3857" width="2.375" style="283" customWidth="1"/>
    <col min="3858" max="3858" width="3.375" style="283" customWidth="1"/>
    <col min="3859" max="3859" width="6.5" style="283" customWidth="1"/>
    <col min="3860" max="3860" width="1" style="283" customWidth="1"/>
    <col min="3861" max="3861" width="1.375" style="283" customWidth="1"/>
    <col min="3862" max="3862" width="9.5" style="283" customWidth="1"/>
    <col min="3863" max="3863" width="1" style="283" customWidth="1"/>
    <col min="3864" max="3877" width="3.5" style="283" customWidth="1"/>
    <col min="3878" max="3879" width="5.375" style="283" customWidth="1"/>
    <col min="3880" max="3884" width="3.5" style="283" customWidth="1"/>
    <col min="3885" max="3885" width="6.875" style="283" customWidth="1"/>
    <col min="3886" max="3899" width="3.5" style="283" customWidth="1"/>
    <col min="3900" max="3900" width="4.5" style="283" customWidth="1"/>
    <col min="3901" max="3901" width="8.5" style="283" customWidth="1"/>
    <col min="3902" max="4111" width="9" style="283"/>
    <col min="4112" max="4113" width="2.375" style="283" customWidth="1"/>
    <col min="4114" max="4114" width="3.375" style="283" customWidth="1"/>
    <col min="4115" max="4115" width="6.5" style="283" customWidth="1"/>
    <col min="4116" max="4116" width="1" style="283" customWidth="1"/>
    <col min="4117" max="4117" width="1.375" style="283" customWidth="1"/>
    <col min="4118" max="4118" width="9.5" style="283" customWidth="1"/>
    <col min="4119" max="4119" width="1" style="283" customWidth="1"/>
    <col min="4120" max="4133" width="3.5" style="283" customWidth="1"/>
    <col min="4134" max="4135" width="5.375" style="283" customWidth="1"/>
    <col min="4136" max="4140" width="3.5" style="283" customWidth="1"/>
    <col min="4141" max="4141" width="6.875" style="283" customWidth="1"/>
    <col min="4142" max="4155" width="3.5" style="283" customWidth="1"/>
    <col min="4156" max="4156" width="4.5" style="283" customWidth="1"/>
    <col min="4157" max="4157" width="8.5" style="283" customWidth="1"/>
    <col min="4158" max="4367" width="9" style="283"/>
    <col min="4368" max="4369" width="2.375" style="283" customWidth="1"/>
    <col min="4370" max="4370" width="3.375" style="283" customWidth="1"/>
    <col min="4371" max="4371" width="6.5" style="283" customWidth="1"/>
    <col min="4372" max="4372" width="1" style="283" customWidth="1"/>
    <col min="4373" max="4373" width="1.375" style="283" customWidth="1"/>
    <col min="4374" max="4374" width="9.5" style="283" customWidth="1"/>
    <col min="4375" max="4375" width="1" style="283" customWidth="1"/>
    <col min="4376" max="4389" width="3.5" style="283" customWidth="1"/>
    <col min="4390" max="4391" width="5.375" style="283" customWidth="1"/>
    <col min="4392" max="4396" width="3.5" style="283" customWidth="1"/>
    <col min="4397" max="4397" width="6.875" style="283" customWidth="1"/>
    <col min="4398" max="4411" width="3.5" style="283" customWidth="1"/>
    <col min="4412" max="4412" width="4.5" style="283" customWidth="1"/>
    <col min="4413" max="4413" width="8.5" style="283" customWidth="1"/>
    <col min="4414" max="4623" width="9" style="283"/>
    <col min="4624" max="4625" width="2.375" style="283" customWidth="1"/>
    <col min="4626" max="4626" width="3.375" style="283" customWidth="1"/>
    <col min="4627" max="4627" width="6.5" style="283" customWidth="1"/>
    <col min="4628" max="4628" width="1" style="283" customWidth="1"/>
    <col min="4629" max="4629" width="1.375" style="283" customWidth="1"/>
    <col min="4630" max="4630" width="9.5" style="283" customWidth="1"/>
    <col min="4631" max="4631" width="1" style="283" customWidth="1"/>
    <col min="4632" max="4645" width="3.5" style="283" customWidth="1"/>
    <col min="4646" max="4647" width="5.375" style="283" customWidth="1"/>
    <col min="4648" max="4652" width="3.5" style="283" customWidth="1"/>
    <col min="4653" max="4653" width="6.875" style="283" customWidth="1"/>
    <col min="4654" max="4667" width="3.5" style="283" customWidth="1"/>
    <col min="4668" max="4668" width="4.5" style="283" customWidth="1"/>
    <col min="4669" max="4669" width="8.5" style="283" customWidth="1"/>
    <col min="4670" max="4879" width="9" style="283"/>
    <col min="4880" max="4881" width="2.375" style="283" customWidth="1"/>
    <col min="4882" max="4882" width="3.375" style="283" customWidth="1"/>
    <col min="4883" max="4883" width="6.5" style="283" customWidth="1"/>
    <col min="4884" max="4884" width="1" style="283" customWidth="1"/>
    <col min="4885" max="4885" width="1.375" style="283" customWidth="1"/>
    <col min="4886" max="4886" width="9.5" style="283" customWidth="1"/>
    <col min="4887" max="4887" width="1" style="283" customWidth="1"/>
    <col min="4888" max="4901" width="3.5" style="283" customWidth="1"/>
    <col min="4902" max="4903" width="5.375" style="283" customWidth="1"/>
    <col min="4904" max="4908" width="3.5" style="283" customWidth="1"/>
    <col min="4909" max="4909" width="6.875" style="283" customWidth="1"/>
    <col min="4910" max="4923" width="3.5" style="283" customWidth="1"/>
    <col min="4924" max="4924" width="4.5" style="283" customWidth="1"/>
    <col min="4925" max="4925" width="8.5" style="283" customWidth="1"/>
    <col min="4926" max="5135" width="9" style="283"/>
    <col min="5136" max="5137" width="2.375" style="283" customWidth="1"/>
    <col min="5138" max="5138" width="3.375" style="283" customWidth="1"/>
    <col min="5139" max="5139" width="6.5" style="283" customWidth="1"/>
    <col min="5140" max="5140" width="1" style="283" customWidth="1"/>
    <col min="5141" max="5141" width="1.375" style="283" customWidth="1"/>
    <col min="5142" max="5142" width="9.5" style="283" customWidth="1"/>
    <col min="5143" max="5143" width="1" style="283" customWidth="1"/>
    <col min="5144" max="5157" width="3.5" style="283" customWidth="1"/>
    <col min="5158" max="5159" width="5.375" style="283" customWidth="1"/>
    <col min="5160" max="5164" width="3.5" style="283" customWidth="1"/>
    <col min="5165" max="5165" width="6.875" style="283" customWidth="1"/>
    <col min="5166" max="5179" width="3.5" style="283" customWidth="1"/>
    <col min="5180" max="5180" width="4.5" style="283" customWidth="1"/>
    <col min="5181" max="5181" width="8.5" style="283" customWidth="1"/>
    <col min="5182" max="5391" width="9" style="283"/>
    <col min="5392" max="5393" width="2.375" style="283" customWidth="1"/>
    <col min="5394" max="5394" width="3.375" style="283" customWidth="1"/>
    <col min="5395" max="5395" width="6.5" style="283" customWidth="1"/>
    <col min="5396" max="5396" width="1" style="283" customWidth="1"/>
    <col min="5397" max="5397" width="1.375" style="283" customWidth="1"/>
    <col min="5398" max="5398" width="9.5" style="283" customWidth="1"/>
    <col min="5399" max="5399" width="1" style="283" customWidth="1"/>
    <col min="5400" max="5413" width="3.5" style="283" customWidth="1"/>
    <col min="5414" max="5415" width="5.375" style="283" customWidth="1"/>
    <col min="5416" max="5420" width="3.5" style="283" customWidth="1"/>
    <col min="5421" max="5421" width="6.875" style="283" customWidth="1"/>
    <col min="5422" max="5435" width="3.5" style="283" customWidth="1"/>
    <col min="5436" max="5436" width="4.5" style="283" customWidth="1"/>
    <col min="5437" max="5437" width="8.5" style="283" customWidth="1"/>
    <col min="5438" max="5647" width="9" style="283"/>
    <col min="5648" max="5649" width="2.375" style="283" customWidth="1"/>
    <col min="5650" max="5650" width="3.375" style="283" customWidth="1"/>
    <col min="5651" max="5651" width="6.5" style="283" customWidth="1"/>
    <col min="5652" max="5652" width="1" style="283" customWidth="1"/>
    <col min="5653" max="5653" width="1.375" style="283" customWidth="1"/>
    <col min="5654" max="5654" width="9.5" style="283" customWidth="1"/>
    <col min="5655" max="5655" width="1" style="283" customWidth="1"/>
    <col min="5656" max="5669" width="3.5" style="283" customWidth="1"/>
    <col min="5670" max="5671" width="5.375" style="283" customWidth="1"/>
    <col min="5672" max="5676" width="3.5" style="283" customWidth="1"/>
    <col min="5677" max="5677" width="6.875" style="283" customWidth="1"/>
    <col min="5678" max="5691" width="3.5" style="283" customWidth="1"/>
    <col min="5692" max="5692" width="4.5" style="283" customWidth="1"/>
    <col min="5693" max="5693" width="8.5" style="283" customWidth="1"/>
    <col min="5694" max="5903" width="9" style="283"/>
    <col min="5904" max="5905" width="2.375" style="283" customWidth="1"/>
    <col min="5906" max="5906" width="3.375" style="283" customWidth="1"/>
    <col min="5907" max="5907" width="6.5" style="283" customWidth="1"/>
    <col min="5908" max="5908" width="1" style="283" customWidth="1"/>
    <col min="5909" max="5909" width="1.375" style="283" customWidth="1"/>
    <col min="5910" max="5910" width="9.5" style="283" customWidth="1"/>
    <col min="5911" max="5911" width="1" style="283" customWidth="1"/>
    <col min="5912" max="5925" width="3.5" style="283" customWidth="1"/>
    <col min="5926" max="5927" width="5.375" style="283" customWidth="1"/>
    <col min="5928" max="5932" width="3.5" style="283" customWidth="1"/>
    <col min="5933" max="5933" width="6.875" style="283" customWidth="1"/>
    <col min="5934" max="5947" width="3.5" style="283" customWidth="1"/>
    <col min="5948" max="5948" width="4.5" style="283" customWidth="1"/>
    <col min="5949" max="5949" width="8.5" style="283" customWidth="1"/>
    <col min="5950" max="6159" width="9" style="283"/>
    <col min="6160" max="6161" width="2.375" style="283" customWidth="1"/>
    <col min="6162" max="6162" width="3.375" style="283" customWidth="1"/>
    <col min="6163" max="6163" width="6.5" style="283" customWidth="1"/>
    <col min="6164" max="6164" width="1" style="283" customWidth="1"/>
    <col min="6165" max="6165" width="1.375" style="283" customWidth="1"/>
    <col min="6166" max="6166" width="9.5" style="283" customWidth="1"/>
    <col min="6167" max="6167" width="1" style="283" customWidth="1"/>
    <col min="6168" max="6181" width="3.5" style="283" customWidth="1"/>
    <col min="6182" max="6183" width="5.375" style="283" customWidth="1"/>
    <col min="6184" max="6188" width="3.5" style="283" customWidth="1"/>
    <col min="6189" max="6189" width="6.875" style="283" customWidth="1"/>
    <col min="6190" max="6203" width="3.5" style="283" customWidth="1"/>
    <col min="6204" max="6204" width="4.5" style="283" customWidth="1"/>
    <col min="6205" max="6205" width="8.5" style="283" customWidth="1"/>
    <col min="6206" max="6415" width="9" style="283"/>
    <col min="6416" max="6417" width="2.375" style="283" customWidth="1"/>
    <col min="6418" max="6418" width="3.375" style="283" customWidth="1"/>
    <col min="6419" max="6419" width="6.5" style="283" customWidth="1"/>
    <col min="6420" max="6420" width="1" style="283" customWidth="1"/>
    <col min="6421" max="6421" width="1.375" style="283" customWidth="1"/>
    <col min="6422" max="6422" width="9.5" style="283" customWidth="1"/>
    <col min="6423" max="6423" width="1" style="283" customWidth="1"/>
    <col min="6424" max="6437" width="3.5" style="283" customWidth="1"/>
    <col min="6438" max="6439" width="5.375" style="283" customWidth="1"/>
    <col min="6440" max="6444" width="3.5" style="283" customWidth="1"/>
    <col min="6445" max="6445" width="6.875" style="283" customWidth="1"/>
    <col min="6446" max="6459" width="3.5" style="283" customWidth="1"/>
    <col min="6460" max="6460" width="4.5" style="283" customWidth="1"/>
    <col min="6461" max="6461" width="8.5" style="283" customWidth="1"/>
    <col min="6462" max="6671" width="9" style="283"/>
    <col min="6672" max="6673" width="2.375" style="283" customWidth="1"/>
    <col min="6674" max="6674" width="3.375" style="283" customWidth="1"/>
    <col min="6675" max="6675" width="6.5" style="283" customWidth="1"/>
    <col min="6676" max="6676" width="1" style="283" customWidth="1"/>
    <col min="6677" max="6677" width="1.375" style="283" customWidth="1"/>
    <col min="6678" max="6678" width="9.5" style="283" customWidth="1"/>
    <col min="6679" max="6679" width="1" style="283" customWidth="1"/>
    <col min="6680" max="6693" width="3.5" style="283" customWidth="1"/>
    <col min="6694" max="6695" width="5.375" style="283" customWidth="1"/>
    <col min="6696" max="6700" width="3.5" style="283" customWidth="1"/>
    <col min="6701" max="6701" width="6.875" style="283" customWidth="1"/>
    <col min="6702" max="6715" width="3.5" style="283" customWidth="1"/>
    <col min="6716" max="6716" width="4.5" style="283" customWidth="1"/>
    <col min="6717" max="6717" width="8.5" style="283" customWidth="1"/>
    <col min="6718" max="6927" width="9" style="283"/>
    <col min="6928" max="6929" width="2.375" style="283" customWidth="1"/>
    <col min="6930" max="6930" width="3.375" style="283" customWidth="1"/>
    <col min="6931" max="6931" width="6.5" style="283" customWidth="1"/>
    <col min="6932" max="6932" width="1" style="283" customWidth="1"/>
    <col min="6933" max="6933" width="1.375" style="283" customWidth="1"/>
    <col min="6934" max="6934" width="9.5" style="283" customWidth="1"/>
    <col min="6935" max="6935" width="1" style="283" customWidth="1"/>
    <col min="6936" max="6949" width="3.5" style="283" customWidth="1"/>
    <col min="6950" max="6951" width="5.375" style="283" customWidth="1"/>
    <col min="6952" max="6956" width="3.5" style="283" customWidth="1"/>
    <col min="6957" max="6957" width="6.875" style="283" customWidth="1"/>
    <col min="6958" max="6971" width="3.5" style="283" customWidth="1"/>
    <col min="6972" max="6972" width="4.5" style="283" customWidth="1"/>
    <col min="6973" max="6973" width="8.5" style="283" customWidth="1"/>
    <col min="6974" max="7183" width="9" style="283"/>
    <col min="7184" max="7185" width="2.375" style="283" customWidth="1"/>
    <col min="7186" max="7186" width="3.375" style="283" customWidth="1"/>
    <col min="7187" max="7187" width="6.5" style="283" customWidth="1"/>
    <col min="7188" max="7188" width="1" style="283" customWidth="1"/>
    <col min="7189" max="7189" width="1.375" style="283" customWidth="1"/>
    <col min="7190" max="7190" width="9.5" style="283" customWidth="1"/>
    <col min="7191" max="7191" width="1" style="283" customWidth="1"/>
    <col min="7192" max="7205" width="3.5" style="283" customWidth="1"/>
    <col min="7206" max="7207" width="5.375" style="283" customWidth="1"/>
    <col min="7208" max="7212" width="3.5" style="283" customWidth="1"/>
    <col min="7213" max="7213" width="6.875" style="283" customWidth="1"/>
    <col min="7214" max="7227" width="3.5" style="283" customWidth="1"/>
    <col min="7228" max="7228" width="4.5" style="283" customWidth="1"/>
    <col min="7229" max="7229" width="8.5" style="283" customWidth="1"/>
    <col min="7230" max="7439" width="9" style="283"/>
    <col min="7440" max="7441" width="2.375" style="283" customWidth="1"/>
    <col min="7442" max="7442" width="3.375" style="283" customWidth="1"/>
    <col min="7443" max="7443" width="6.5" style="283" customWidth="1"/>
    <col min="7444" max="7444" width="1" style="283" customWidth="1"/>
    <col min="7445" max="7445" width="1.375" style="283" customWidth="1"/>
    <col min="7446" max="7446" width="9.5" style="283" customWidth="1"/>
    <col min="7447" max="7447" width="1" style="283" customWidth="1"/>
    <col min="7448" max="7461" width="3.5" style="283" customWidth="1"/>
    <col min="7462" max="7463" width="5.375" style="283" customWidth="1"/>
    <col min="7464" max="7468" width="3.5" style="283" customWidth="1"/>
    <col min="7469" max="7469" width="6.875" style="283" customWidth="1"/>
    <col min="7470" max="7483" width="3.5" style="283" customWidth="1"/>
    <col min="7484" max="7484" width="4.5" style="283" customWidth="1"/>
    <col min="7485" max="7485" width="8.5" style="283" customWidth="1"/>
    <col min="7486" max="7695" width="9" style="283"/>
    <col min="7696" max="7697" width="2.375" style="283" customWidth="1"/>
    <col min="7698" max="7698" width="3.375" style="283" customWidth="1"/>
    <col min="7699" max="7699" width="6.5" style="283" customWidth="1"/>
    <col min="7700" max="7700" width="1" style="283" customWidth="1"/>
    <col min="7701" max="7701" width="1.375" style="283" customWidth="1"/>
    <col min="7702" max="7702" width="9.5" style="283" customWidth="1"/>
    <col min="7703" max="7703" width="1" style="283" customWidth="1"/>
    <col min="7704" max="7717" width="3.5" style="283" customWidth="1"/>
    <col min="7718" max="7719" width="5.375" style="283" customWidth="1"/>
    <col min="7720" max="7724" width="3.5" style="283" customWidth="1"/>
    <col min="7725" max="7725" width="6.875" style="283" customWidth="1"/>
    <col min="7726" max="7739" width="3.5" style="283" customWidth="1"/>
    <col min="7740" max="7740" width="4.5" style="283" customWidth="1"/>
    <col min="7741" max="7741" width="8.5" style="283" customWidth="1"/>
    <col min="7742" max="7951" width="9" style="283"/>
    <col min="7952" max="7953" width="2.375" style="283" customWidth="1"/>
    <col min="7954" max="7954" width="3.375" style="283" customWidth="1"/>
    <col min="7955" max="7955" width="6.5" style="283" customWidth="1"/>
    <col min="7956" max="7956" width="1" style="283" customWidth="1"/>
    <col min="7957" max="7957" width="1.375" style="283" customWidth="1"/>
    <col min="7958" max="7958" width="9.5" style="283" customWidth="1"/>
    <col min="7959" max="7959" width="1" style="283" customWidth="1"/>
    <col min="7960" max="7973" width="3.5" style="283" customWidth="1"/>
    <col min="7974" max="7975" width="5.375" style="283" customWidth="1"/>
    <col min="7976" max="7980" width="3.5" style="283" customWidth="1"/>
    <col min="7981" max="7981" width="6.875" style="283" customWidth="1"/>
    <col min="7982" max="7995" width="3.5" style="283" customWidth="1"/>
    <col min="7996" max="7996" width="4.5" style="283" customWidth="1"/>
    <col min="7997" max="7997" width="8.5" style="283" customWidth="1"/>
    <col min="7998" max="8207" width="9" style="283"/>
    <col min="8208" max="8209" width="2.375" style="283" customWidth="1"/>
    <col min="8210" max="8210" width="3.375" style="283" customWidth="1"/>
    <col min="8211" max="8211" width="6.5" style="283" customWidth="1"/>
    <col min="8212" max="8212" width="1" style="283" customWidth="1"/>
    <col min="8213" max="8213" width="1.375" style="283" customWidth="1"/>
    <col min="8214" max="8214" width="9.5" style="283" customWidth="1"/>
    <col min="8215" max="8215" width="1" style="283" customWidth="1"/>
    <col min="8216" max="8229" width="3.5" style="283" customWidth="1"/>
    <col min="8230" max="8231" width="5.375" style="283" customWidth="1"/>
    <col min="8232" max="8236" width="3.5" style="283" customWidth="1"/>
    <col min="8237" max="8237" width="6.875" style="283" customWidth="1"/>
    <col min="8238" max="8251" width="3.5" style="283" customWidth="1"/>
    <col min="8252" max="8252" width="4.5" style="283" customWidth="1"/>
    <col min="8253" max="8253" width="8.5" style="283" customWidth="1"/>
    <col min="8254" max="8463" width="9" style="283"/>
    <col min="8464" max="8465" width="2.375" style="283" customWidth="1"/>
    <col min="8466" max="8466" width="3.375" style="283" customWidth="1"/>
    <col min="8467" max="8467" width="6.5" style="283" customWidth="1"/>
    <col min="8468" max="8468" width="1" style="283" customWidth="1"/>
    <col min="8469" max="8469" width="1.375" style="283" customWidth="1"/>
    <col min="8470" max="8470" width="9.5" style="283" customWidth="1"/>
    <col min="8471" max="8471" width="1" style="283" customWidth="1"/>
    <col min="8472" max="8485" width="3.5" style="283" customWidth="1"/>
    <col min="8486" max="8487" width="5.375" style="283" customWidth="1"/>
    <col min="8488" max="8492" width="3.5" style="283" customWidth="1"/>
    <col min="8493" max="8493" width="6.875" style="283" customWidth="1"/>
    <col min="8494" max="8507" width="3.5" style="283" customWidth="1"/>
    <col min="8508" max="8508" width="4.5" style="283" customWidth="1"/>
    <col min="8509" max="8509" width="8.5" style="283" customWidth="1"/>
    <col min="8510" max="8719" width="9" style="283"/>
    <col min="8720" max="8721" width="2.375" style="283" customWidth="1"/>
    <col min="8722" max="8722" width="3.375" style="283" customWidth="1"/>
    <col min="8723" max="8723" width="6.5" style="283" customWidth="1"/>
    <col min="8724" max="8724" width="1" style="283" customWidth="1"/>
    <col min="8725" max="8725" width="1.375" style="283" customWidth="1"/>
    <col min="8726" max="8726" width="9.5" style="283" customWidth="1"/>
    <col min="8727" max="8727" width="1" style="283" customWidth="1"/>
    <col min="8728" max="8741" width="3.5" style="283" customWidth="1"/>
    <col min="8742" max="8743" width="5.375" style="283" customWidth="1"/>
    <col min="8744" max="8748" width="3.5" style="283" customWidth="1"/>
    <col min="8749" max="8749" width="6.875" style="283" customWidth="1"/>
    <col min="8750" max="8763" width="3.5" style="283" customWidth="1"/>
    <col min="8764" max="8764" width="4.5" style="283" customWidth="1"/>
    <col min="8765" max="8765" width="8.5" style="283" customWidth="1"/>
    <col min="8766" max="8975" width="9" style="283"/>
    <col min="8976" max="8977" width="2.375" style="283" customWidth="1"/>
    <col min="8978" max="8978" width="3.375" style="283" customWidth="1"/>
    <col min="8979" max="8979" width="6.5" style="283" customWidth="1"/>
    <col min="8980" max="8980" width="1" style="283" customWidth="1"/>
    <col min="8981" max="8981" width="1.375" style="283" customWidth="1"/>
    <col min="8982" max="8982" width="9.5" style="283" customWidth="1"/>
    <col min="8983" max="8983" width="1" style="283" customWidth="1"/>
    <col min="8984" max="8997" width="3.5" style="283" customWidth="1"/>
    <col min="8998" max="8999" width="5.375" style="283" customWidth="1"/>
    <col min="9000" max="9004" width="3.5" style="283" customWidth="1"/>
    <col min="9005" max="9005" width="6.875" style="283" customWidth="1"/>
    <col min="9006" max="9019" width="3.5" style="283" customWidth="1"/>
    <col min="9020" max="9020" width="4.5" style="283" customWidth="1"/>
    <col min="9021" max="9021" width="8.5" style="283" customWidth="1"/>
    <col min="9022" max="9231" width="9" style="283"/>
    <col min="9232" max="9233" width="2.375" style="283" customWidth="1"/>
    <col min="9234" max="9234" width="3.375" style="283" customWidth="1"/>
    <col min="9235" max="9235" width="6.5" style="283" customWidth="1"/>
    <col min="9236" max="9236" width="1" style="283" customWidth="1"/>
    <col min="9237" max="9237" width="1.375" style="283" customWidth="1"/>
    <col min="9238" max="9238" width="9.5" style="283" customWidth="1"/>
    <col min="9239" max="9239" width="1" style="283" customWidth="1"/>
    <col min="9240" max="9253" width="3.5" style="283" customWidth="1"/>
    <col min="9254" max="9255" width="5.375" style="283" customWidth="1"/>
    <col min="9256" max="9260" width="3.5" style="283" customWidth="1"/>
    <col min="9261" max="9261" width="6.875" style="283" customWidth="1"/>
    <col min="9262" max="9275" width="3.5" style="283" customWidth="1"/>
    <col min="9276" max="9276" width="4.5" style="283" customWidth="1"/>
    <col min="9277" max="9277" width="8.5" style="283" customWidth="1"/>
    <col min="9278" max="9487" width="9" style="283"/>
    <col min="9488" max="9489" width="2.375" style="283" customWidth="1"/>
    <col min="9490" max="9490" width="3.375" style="283" customWidth="1"/>
    <col min="9491" max="9491" width="6.5" style="283" customWidth="1"/>
    <col min="9492" max="9492" width="1" style="283" customWidth="1"/>
    <col min="9493" max="9493" width="1.375" style="283" customWidth="1"/>
    <col min="9494" max="9494" width="9.5" style="283" customWidth="1"/>
    <col min="9495" max="9495" width="1" style="283" customWidth="1"/>
    <col min="9496" max="9509" width="3.5" style="283" customWidth="1"/>
    <col min="9510" max="9511" width="5.375" style="283" customWidth="1"/>
    <col min="9512" max="9516" width="3.5" style="283" customWidth="1"/>
    <col min="9517" max="9517" width="6.875" style="283" customWidth="1"/>
    <col min="9518" max="9531" width="3.5" style="283" customWidth="1"/>
    <col min="9532" max="9532" width="4.5" style="283" customWidth="1"/>
    <col min="9533" max="9533" width="8.5" style="283" customWidth="1"/>
    <col min="9534" max="9743" width="9" style="283"/>
    <col min="9744" max="9745" width="2.375" style="283" customWidth="1"/>
    <col min="9746" max="9746" width="3.375" style="283" customWidth="1"/>
    <col min="9747" max="9747" width="6.5" style="283" customWidth="1"/>
    <col min="9748" max="9748" width="1" style="283" customWidth="1"/>
    <col min="9749" max="9749" width="1.375" style="283" customWidth="1"/>
    <col min="9750" max="9750" width="9.5" style="283" customWidth="1"/>
    <col min="9751" max="9751" width="1" style="283" customWidth="1"/>
    <col min="9752" max="9765" width="3.5" style="283" customWidth="1"/>
    <col min="9766" max="9767" width="5.375" style="283" customWidth="1"/>
    <col min="9768" max="9772" width="3.5" style="283" customWidth="1"/>
    <col min="9773" max="9773" width="6.875" style="283" customWidth="1"/>
    <col min="9774" max="9787" width="3.5" style="283" customWidth="1"/>
    <col min="9788" max="9788" width="4.5" style="283" customWidth="1"/>
    <col min="9789" max="9789" width="8.5" style="283" customWidth="1"/>
    <col min="9790" max="9999" width="9" style="283"/>
    <col min="10000" max="10001" width="2.375" style="283" customWidth="1"/>
    <col min="10002" max="10002" width="3.375" style="283" customWidth="1"/>
    <col min="10003" max="10003" width="6.5" style="283" customWidth="1"/>
    <col min="10004" max="10004" width="1" style="283" customWidth="1"/>
    <col min="10005" max="10005" width="1.375" style="283" customWidth="1"/>
    <col min="10006" max="10006" width="9.5" style="283" customWidth="1"/>
    <col min="10007" max="10007" width="1" style="283" customWidth="1"/>
    <col min="10008" max="10021" width="3.5" style="283" customWidth="1"/>
    <col min="10022" max="10023" width="5.375" style="283" customWidth="1"/>
    <col min="10024" max="10028" width="3.5" style="283" customWidth="1"/>
    <col min="10029" max="10029" width="6.875" style="283" customWidth="1"/>
    <col min="10030" max="10043" width="3.5" style="283" customWidth="1"/>
    <col min="10044" max="10044" width="4.5" style="283" customWidth="1"/>
    <col min="10045" max="10045" width="8.5" style="283" customWidth="1"/>
    <col min="10046" max="10255" width="9" style="283"/>
    <col min="10256" max="10257" width="2.375" style="283" customWidth="1"/>
    <col min="10258" max="10258" width="3.375" style="283" customWidth="1"/>
    <col min="10259" max="10259" width="6.5" style="283" customWidth="1"/>
    <col min="10260" max="10260" width="1" style="283" customWidth="1"/>
    <col min="10261" max="10261" width="1.375" style="283" customWidth="1"/>
    <col min="10262" max="10262" width="9.5" style="283" customWidth="1"/>
    <col min="10263" max="10263" width="1" style="283" customWidth="1"/>
    <col min="10264" max="10277" width="3.5" style="283" customWidth="1"/>
    <col min="10278" max="10279" width="5.375" style="283" customWidth="1"/>
    <col min="10280" max="10284" width="3.5" style="283" customWidth="1"/>
    <col min="10285" max="10285" width="6.875" style="283" customWidth="1"/>
    <col min="10286" max="10299" width="3.5" style="283" customWidth="1"/>
    <col min="10300" max="10300" width="4.5" style="283" customWidth="1"/>
    <col min="10301" max="10301" width="8.5" style="283" customWidth="1"/>
    <col min="10302" max="10511" width="9" style="283"/>
    <col min="10512" max="10513" width="2.375" style="283" customWidth="1"/>
    <col min="10514" max="10514" width="3.375" style="283" customWidth="1"/>
    <col min="10515" max="10515" width="6.5" style="283" customWidth="1"/>
    <col min="10516" max="10516" width="1" style="283" customWidth="1"/>
    <col min="10517" max="10517" width="1.375" style="283" customWidth="1"/>
    <col min="10518" max="10518" width="9.5" style="283" customWidth="1"/>
    <col min="10519" max="10519" width="1" style="283" customWidth="1"/>
    <col min="10520" max="10533" width="3.5" style="283" customWidth="1"/>
    <col min="10534" max="10535" width="5.375" style="283" customWidth="1"/>
    <col min="10536" max="10540" width="3.5" style="283" customWidth="1"/>
    <col min="10541" max="10541" width="6.875" style="283" customWidth="1"/>
    <col min="10542" max="10555" width="3.5" style="283" customWidth="1"/>
    <col min="10556" max="10556" width="4.5" style="283" customWidth="1"/>
    <col min="10557" max="10557" width="8.5" style="283" customWidth="1"/>
    <col min="10558" max="10767" width="9" style="283"/>
    <col min="10768" max="10769" width="2.375" style="283" customWidth="1"/>
    <col min="10770" max="10770" width="3.375" style="283" customWidth="1"/>
    <col min="10771" max="10771" width="6.5" style="283" customWidth="1"/>
    <col min="10772" max="10772" width="1" style="283" customWidth="1"/>
    <col min="10773" max="10773" width="1.375" style="283" customWidth="1"/>
    <col min="10774" max="10774" width="9.5" style="283" customWidth="1"/>
    <col min="10775" max="10775" width="1" style="283" customWidth="1"/>
    <col min="10776" max="10789" width="3.5" style="283" customWidth="1"/>
    <col min="10790" max="10791" width="5.375" style="283" customWidth="1"/>
    <col min="10792" max="10796" width="3.5" style="283" customWidth="1"/>
    <col min="10797" max="10797" width="6.875" style="283" customWidth="1"/>
    <col min="10798" max="10811" width="3.5" style="283" customWidth="1"/>
    <col min="10812" max="10812" width="4.5" style="283" customWidth="1"/>
    <col min="10813" max="10813" width="8.5" style="283" customWidth="1"/>
    <col min="10814" max="11023" width="9" style="283"/>
    <col min="11024" max="11025" width="2.375" style="283" customWidth="1"/>
    <col min="11026" max="11026" width="3.375" style="283" customWidth="1"/>
    <col min="11027" max="11027" width="6.5" style="283" customWidth="1"/>
    <col min="11028" max="11028" width="1" style="283" customWidth="1"/>
    <col min="11029" max="11029" width="1.375" style="283" customWidth="1"/>
    <col min="11030" max="11030" width="9.5" style="283" customWidth="1"/>
    <col min="11031" max="11031" width="1" style="283" customWidth="1"/>
    <col min="11032" max="11045" width="3.5" style="283" customWidth="1"/>
    <col min="11046" max="11047" width="5.375" style="283" customWidth="1"/>
    <col min="11048" max="11052" width="3.5" style="283" customWidth="1"/>
    <col min="11053" max="11053" width="6.875" style="283" customWidth="1"/>
    <col min="11054" max="11067" width="3.5" style="283" customWidth="1"/>
    <col min="11068" max="11068" width="4.5" style="283" customWidth="1"/>
    <col min="11069" max="11069" width="8.5" style="283" customWidth="1"/>
    <col min="11070" max="11279" width="9" style="283"/>
    <col min="11280" max="11281" width="2.375" style="283" customWidth="1"/>
    <col min="11282" max="11282" width="3.375" style="283" customWidth="1"/>
    <col min="11283" max="11283" width="6.5" style="283" customWidth="1"/>
    <col min="11284" max="11284" width="1" style="283" customWidth="1"/>
    <col min="11285" max="11285" width="1.375" style="283" customWidth="1"/>
    <col min="11286" max="11286" width="9.5" style="283" customWidth="1"/>
    <col min="11287" max="11287" width="1" style="283" customWidth="1"/>
    <col min="11288" max="11301" width="3.5" style="283" customWidth="1"/>
    <col min="11302" max="11303" width="5.375" style="283" customWidth="1"/>
    <col min="11304" max="11308" width="3.5" style="283" customWidth="1"/>
    <col min="11309" max="11309" width="6.875" style="283" customWidth="1"/>
    <col min="11310" max="11323" width="3.5" style="283" customWidth="1"/>
    <col min="11324" max="11324" width="4.5" style="283" customWidth="1"/>
    <col min="11325" max="11325" width="8.5" style="283" customWidth="1"/>
    <col min="11326" max="11535" width="9" style="283"/>
    <col min="11536" max="11537" width="2.375" style="283" customWidth="1"/>
    <col min="11538" max="11538" width="3.375" style="283" customWidth="1"/>
    <col min="11539" max="11539" width="6.5" style="283" customWidth="1"/>
    <col min="11540" max="11540" width="1" style="283" customWidth="1"/>
    <col min="11541" max="11541" width="1.375" style="283" customWidth="1"/>
    <col min="11542" max="11542" width="9.5" style="283" customWidth="1"/>
    <col min="11543" max="11543" width="1" style="283" customWidth="1"/>
    <col min="11544" max="11557" width="3.5" style="283" customWidth="1"/>
    <col min="11558" max="11559" width="5.375" style="283" customWidth="1"/>
    <col min="11560" max="11564" width="3.5" style="283" customWidth="1"/>
    <col min="11565" max="11565" width="6.875" style="283" customWidth="1"/>
    <col min="11566" max="11579" width="3.5" style="283" customWidth="1"/>
    <col min="11580" max="11580" width="4.5" style="283" customWidth="1"/>
    <col min="11581" max="11581" width="8.5" style="283" customWidth="1"/>
    <col min="11582" max="11791" width="9" style="283"/>
    <col min="11792" max="11793" width="2.375" style="283" customWidth="1"/>
    <col min="11794" max="11794" width="3.375" style="283" customWidth="1"/>
    <col min="11795" max="11795" width="6.5" style="283" customWidth="1"/>
    <col min="11796" max="11796" width="1" style="283" customWidth="1"/>
    <col min="11797" max="11797" width="1.375" style="283" customWidth="1"/>
    <col min="11798" max="11798" width="9.5" style="283" customWidth="1"/>
    <col min="11799" max="11799" width="1" style="283" customWidth="1"/>
    <col min="11800" max="11813" width="3.5" style="283" customWidth="1"/>
    <col min="11814" max="11815" width="5.375" style="283" customWidth="1"/>
    <col min="11816" max="11820" width="3.5" style="283" customWidth="1"/>
    <col min="11821" max="11821" width="6.875" style="283" customWidth="1"/>
    <col min="11822" max="11835" width="3.5" style="283" customWidth="1"/>
    <col min="11836" max="11836" width="4.5" style="283" customWidth="1"/>
    <col min="11837" max="11837" width="8.5" style="283" customWidth="1"/>
    <col min="11838" max="12047" width="9" style="283"/>
    <col min="12048" max="12049" width="2.375" style="283" customWidth="1"/>
    <col min="12050" max="12050" width="3.375" style="283" customWidth="1"/>
    <col min="12051" max="12051" width="6.5" style="283" customWidth="1"/>
    <col min="12052" max="12052" width="1" style="283" customWidth="1"/>
    <col min="12053" max="12053" width="1.375" style="283" customWidth="1"/>
    <col min="12054" max="12054" width="9.5" style="283" customWidth="1"/>
    <col min="12055" max="12055" width="1" style="283" customWidth="1"/>
    <col min="12056" max="12069" width="3.5" style="283" customWidth="1"/>
    <col min="12070" max="12071" width="5.375" style="283" customWidth="1"/>
    <col min="12072" max="12076" width="3.5" style="283" customWidth="1"/>
    <col min="12077" max="12077" width="6.875" style="283" customWidth="1"/>
    <col min="12078" max="12091" width="3.5" style="283" customWidth="1"/>
    <col min="12092" max="12092" width="4.5" style="283" customWidth="1"/>
    <col min="12093" max="12093" width="8.5" style="283" customWidth="1"/>
    <col min="12094" max="12303" width="9" style="283"/>
    <col min="12304" max="12305" width="2.375" style="283" customWidth="1"/>
    <col min="12306" max="12306" width="3.375" style="283" customWidth="1"/>
    <col min="12307" max="12307" width="6.5" style="283" customWidth="1"/>
    <col min="12308" max="12308" width="1" style="283" customWidth="1"/>
    <col min="12309" max="12309" width="1.375" style="283" customWidth="1"/>
    <col min="12310" max="12310" width="9.5" style="283" customWidth="1"/>
    <col min="12311" max="12311" width="1" style="283" customWidth="1"/>
    <col min="12312" max="12325" width="3.5" style="283" customWidth="1"/>
    <col min="12326" max="12327" width="5.375" style="283" customWidth="1"/>
    <col min="12328" max="12332" width="3.5" style="283" customWidth="1"/>
    <col min="12333" max="12333" width="6.875" style="283" customWidth="1"/>
    <col min="12334" max="12347" width="3.5" style="283" customWidth="1"/>
    <col min="12348" max="12348" width="4.5" style="283" customWidth="1"/>
    <col min="12349" max="12349" width="8.5" style="283" customWidth="1"/>
    <col min="12350" max="12559" width="9" style="283"/>
    <col min="12560" max="12561" width="2.375" style="283" customWidth="1"/>
    <col min="12562" max="12562" width="3.375" style="283" customWidth="1"/>
    <col min="12563" max="12563" width="6.5" style="283" customWidth="1"/>
    <col min="12564" max="12564" width="1" style="283" customWidth="1"/>
    <col min="12565" max="12565" width="1.375" style="283" customWidth="1"/>
    <col min="12566" max="12566" width="9.5" style="283" customWidth="1"/>
    <col min="12567" max="12567" width="1" style="283" customWidth="1"/>
    <col min="12568" max="12581" width="3.5" style="283" customWidth="1"/>
    <col min="12582" max="12583" width="5.375" style="283" customWidth="1"/>
    <col min="12584" max="12588" width="3.5" style="283" customWidth="1"/>
    <col min="12589" max="12589" width="6.875" style="283" customWidth="1"/>
    <col min="12590" max="12603" width="3.5" style="283" customWidth="1"/>
    <col min="12604" max="12604" width="4.5" style="283" customWidth="1"/>
    <col min="12605" max="12605" width="8.5" style="283" customWidth="1"/>
    <col min="12606" max="12815" width="9" style="283"/>
    <col min="12816" max="12817" width="2.375" style="283" customWidth="1"/>
    <col min="12818" max="12818" width="3.375" style="283" customWidth="1"/>
    <col min="12819" max="12819" width="6.5" style="283" customWidth="1"/>
    <col min="12820" max="12820" width="1" style="283" customWidth="1"/>
    <col min="12821" max="12821" width="1.375" style="283" customWidth="1"/>
    <col min="12822" max="12822" width="9.5" style="283" customWidth="1"/>
    <col min="12823" max="12823" width="1" style="283" customWidth="1"/>
    <col min="12824" max="12837" width="3.5" style="283" customWidth="1"/>
    <col min="12838" max="12839" width="5.375" style="283" customWidth="1"/>
    <col min="12840" max="12844" width="3.5" style="283" customWidth="1"/>
    <col min="12845" max="12845" width="6.875" style="283" customWidth="1"/>
    <col min="12846" max="12859" width="3.5" style="283" customWidth="1"/>
    <col min="12860" max="12860" width="4.5" style="283" customWidth="1"/>
    <col min="12861" max="12861" width="8.5" style="283" customWidth="1"/>
    <col min="12862" max="13071" width="9" style="283"/>
    <col min="13072" max="13073" width="2.375" style="283" customWidth="1"/>
    <col min="13074" max="13074" width="3.375" style="283" customWidth="1"/>
    <col min="13075" max="13075" width="6.5" style="283" customWidth="1"/>
    <col min="13076" max="13076" width="1" style="283" customWidth="1"/>
    <col min="13077" max="13077" width="1.375" style="283" customWidth="1"/>
    <col min="13078" max="13078" width="9.5" style="283" customWidth="1"/>
    <col min="13079" max="13079" width="1" style="283" customWidth="1"/>
    <col min="13080" max="13093" width="3.5" style="283" customWidth="1"/>
    <col min="13094" max="13095" width="5.375" style="283" customWidth="1"/>
    <col min="13096" max="13100" width="3.5" style="283" customWidth="1"/>
    <col min="13101" max="13101" width="6.875" style="283" customWidth="1"/>
    <col min="13102" max="13115" width="3.5" style="283" customWidth="1"/>
    <col min="13116" max="13116" width="4.5" style="283" customWidth="1"/>
    <col min="13117" max="13117" width="8.5" style="283" customWidth="1"/>
    <col min="13118" max="13327" width="9" style="283"/>
    <col min="13328" max="13329" width="2.375" style="283" customWidth="1"/>
    <col min="13330" max="13330" width="3.375" style="283" customWidth="1"/>
    <col min="13331" max="13331" width="6.5" style="283" customWidth="1"/>
    <col min="13332" max="13332" width="1" style="283" customWidth="1"/>
    <col min="13333" max="13333" width="1.375" style="283" customWidth="1"/>
    <col min="13334" max="13334" width="9.5" style="283" customWidth="1"/>
    <col min="13335" max="13335" width="1" style="283" customWidth="1"/>
    <col min="13336" max="13349" width="3.5" style="283" customWidth="1"/>
    <col min="13350" max="13351" width="5.375" style="283" customWidth="1"/>
    <col min="13352" max="13356" width="3.5" style="283" customWidth="1"/>
    <col min="13357" max="13357" width="6.875" style="283" customWidth="1"/>
    <col min="13358" max="13371" width="3.5" style="283" customWidth="1"/>
    <col min="13372" max="13372" width="4.5" style="283" customWidth="1"/>
    <col min="13373" max="13373" width="8.5" style="283" customWidth="1"/>
    <col min="13374" max="13583" width="9" style="283"/>
    <col min="13584" max="13585" width="2.375" style="283" customWidth="1"/>
    <col min="13586" max="13586" width="3.375" style="283" customWidth="1"/>
    <col min="13587" max="13587" width="6.5" style="283" customWidth="1"/>
    <col min="13588" max="13588" width="1" style="283" customWidth="1"/>
    <col min="13589" max="13589" width="1.375" style="283" customWidth="1"/>
    <col min="13590" max="13590" width="9.5" style="283" customWidth="1"/>
    <col min="13591" max="13591" width="1" style="283" customWidth="1"/>
    <col min="13592" max="13605" width="3.5" style="283" customWidth="1"/>
    <col min="13606" max="13607" width="5.375" style="283" customWidth="1"/>
    <col min="13608" max="13612" width="3.5" style="283" customWidth="1"/>
    <col min="13613" max="13613" width="6.875" style="283" customWidth="1"/>
    <col min="13614" max="13627" width="3.5" style="283" customWidth="1"/>
    <col min="13628" max="13628" width="4.5" style="283" customWidth="1"/>
    <col min="13629" max="13629" width="8.5" style="283" customWidth="1"/>
    <col min="13630" max="13839" width="9" style="283"/>
    <col min="13840" max="13841" width="2.375" style="283" customWidth="1"/>
    <col min="13842" max="13842" width="3.375" style="283" customWidth="1"/>
    <col min="13843" max="13843" width="6.5" style="283" customWidth="1"/>
    <col min="13844" max="13844" width="1" style="283" customWidth="1"/>
    <col min="13845" max="13845" width="1.375" style="283" customWidth="1"/>
    <col min="13846" max="13846" width="9.5" style="283" customWidth="1"/>
    <col min="13847" max="13847" width="1" style="283" customWidth="1"/>
    <col min="13848" max="13861" width="3.5" style="283" customWidth="1"/>
    <col min="13862" max="13863" width="5.375" style="283" customWidth="1"/>
    <col min="13864" max="13868" width="3.5" style="283" customWidth="1"/>
    <col min="13869" max="13869" width="6.875" style="283" customWidth="1"/>
    <col min="13870" max="13883" width="3.5" style="283" customWidth="1"/>
    <col min="13884" max="13884" width="4.5" style="283" customWidth="1"/>
    <col min="13885" max="13885" width="8.5" style="283" customWidth="1"/>
    <col min="13886" max="14095" width="9" style="283"/>
    <col min="14096" max="14097" width="2.375" style="283" customWidth="1"/>
    <col min="14098" max="14098" width="3.375" style="283" customWidth="1"/>
    <col min="14099" max="14099" width="6.5" style="283" customWidth="1"/>
    <col min="14100" max="14100" width="1" style="283" customWidth="1"/>
    <col min="14101" max="14101" width="1.375" style="283" customWidth="1"/>
    <col min="14102" max="14102" width="9.5" style="283" customWidth="1"/>
    <col min="14103" max="14103" width="1" style="283" customWidth="1"/>
    <col min="14104" max="14117" width="3.5" style="283" customWidth="1"/>
    <col min="14118" max="14119" width="5.375" style="283" customWidth="1"/>
    <col min="14120" max="14124" width="3.5" style="283" customWidth="1"/>
    <col min="14125" max="14125" width="6.875" style="283" customWidth="1"/>
    <col min="14126" max="14139" width="3.5" style="283" customWidth="1"/>
    <col min="14140" max="14140" width="4.5" style="283" customWidth="1"/>
    <col min="14141" max="14141" width="8.5" style="283" customWidth="1"/>
    <col min="14142" max="14351" width="9" style="283"/>
    <col min="14352" max="14353" width="2.375" style="283" customWidth="1"/>
    <col min="14354" max="14354" width="3.375" style="283" customWidth="1"/>
    <col min="14355" max="14355" width="6.5" style="283" customWidth="1"/>
    <col min="14356" max="14356" width="1" style="283" customWidth="1"/>
    <col min="14357" max="14357" width="1.375" style="283" customWidth="1"/>
    <col min="14358" max="14358" width="9.5" style="283" customWidth="1"/>
    <col min="14359" max="14359" width="1" style="283" customWidth="1"/>
    <col min="14360" max="14373" width="3.5" style="283" customWidth="1"/>
    <col min="14374" max="14375" width="5.375" style="283" customWidth="1"/>
    <col min="14376" max="14380" width="3.5" style="283" customWidth="1"/>
    <col min="14381" max="14381" width="6.875" style="283" customWidth="1"/>
    <col min="14382" max="14395" width="3.5" style="283" customWidth="1"/>
    <col min="14396" max="14396" width="4.5" style="283" customWidth="1"/>
    <col min="14397" max="14397" width="8.5" style="283" customWidth="1"/>
    <col min="14398" max="14607" width="9" style="283"/>
    <col min="14608" max="14609" width="2.375" style="283" customWidth="1"/>
    <col min="14610" max="14610" width="3.375" style="283" customWidth="1"/>
    <col min="14611" max="14611" width="6.5" style="283" customWidth="1"/>
    <col min="14612" max="14612" width="1" style="283" customWidth="1"/>
    <col min="14613" max="14613" width="1.375" style="283" customWidth="1"/>
    <col min="14614" max="14614" width="9.5" style="283" customWidth="1"/>
    <col min="14615" max="14615" width="1" style="283" customWidth="1"/>
    <col min="14616" max="14629" width="3.5" style="283" customWidth="1"/>
    <col min="14630" max="14631" width="5.375" style="283" customWidth="1"/>
    <col min="14632" max="14636" width="3.5" style="283" customWidth="1"/>
    <col min="14637" max="14637" width="6.875" style="283" customWidth="1"/>
    <col min="14638" max="14651" width="3.5" style="283" customWidth="1"/>
    <col min="14652" max="14652" width="4.5" style="283" customWidth="1"/>
    <col min="14653" max="14653" width="8.5" style="283" customWidth="1"/>
    <col min="14654" max="14863" width="9" style="283"/>
    <col min="14864" max="14865" width="2.375" style="283" customWidth="1"/>
    <col min="14866" max="14866" width="3.375" style="283" customWidth="1"/>
    <col min="14867" max="14867" width="6.5" style="283" customWidth="1"/>
    <col min="14868" max="14868" width="1" style="283" customWidth="1"/>
    <col min="14869" max="14869" width="1.375" style="283" customWidth="1"/>
    <col min="14870" max="14870" width="9.5" style="283" customWidth="1"/>
    <col min="14871" max="14871" width="1" style="283" customWidth="1"/>
    <col min="14872" max="14885" width="3.5" style="283" customWidth="1"/>
    <col min="14886" max="14887" width="5.375" style="283" customWidth="1"/>
    <col min="14888" max="14892" width="3.5" style="283" customWidth="1"/>
    <col min="14893" max="14893" width="6.875" style="283" customWidth="1"/>
    <col min="14894" max="14907" width="3.5" style="283" customWidth="1"/>
    <col min="14908" max="14908" width="4.5" style="283" customWidth="1"/>
    <col min="14909" max="14909" width="8.5" style="283" customWidth="1"/>
    <col min="14910" max="15119" width="9" style="283"/>
    <col min="15120" max="15121" width="2.375" style="283" customWidth="1"/>
    <col min="15122" max="15122" width="3.375" style="283" customWidth="1"/>
    <col min="15123" max="15123" width="6.5" style="283" customWidth="1"/>
    <col min="15124" max="15124" width="1" style="283" customWidth="1"/>
    <col min="15125" max="15125" width="1.375" style="283" customWidth="1"/>
    <col min="15126" max="15126" width="9.5" style="283" customWidth="1"/>
    <col min="15127" max="15127" width="1" style="283" customWidth="1"/>
    <col min="15128" max="15141" width="3.5" style="283" customWidth="1"/>
    <col min="15142" max="15143" width="5.375" style="283" customWidth="1"/>
    <col min="15144" max="15148" width="3.5" style="283" customWidth="1"/>
    <col min="15149" max="15149" width="6.875" style="283" customWidth="1"/>
    <col min="15150" max="15163" width="3.5" style="283" customWidth="1"/>
    <col min="15164" max="15164" width="4.5" style="283" customWidth="1"/>
    <col min="15165" max="15165" width="8.5" style="283" customWidth="1"/>
    <col min="15166" max="15375" width="9" style="283"/>
    <col min="15376" max="15377" width="2.375" style="283" customWidth="1"/>
    <col min="15378" max="15378" width="3.375" style="283" customWidth="1"/>
    <col min="15379" max="15379" width="6.5" style="283" customWidth="1"/>
    <col min="15380" max="15380" width="1" style="283" customWidth="1"/>
    <col min="15381" max="15381" width="1.375" style="283" customWidth="1"/>
    <col min="15382" max="15382" width="9.5" style="283" customWidth="1"/>
    <col min="15383" max="15383" width="1" style="283" customWidth="1"/>
    <col min="15384" max="15397" width="3.5" style="283" customWidth="1"/>
    <col min="15398" max="15399" width="5.375" style="283" customWidth="1"/>
    <col min="15400" max="15404" width="3.5" style="283" customWidth="1"/>
    <col min="15405" max="15405" width="6.875" style="283" customWidth="1"/>
    <col min="15406" max="15419" width="3.5" style="283" customWidth="1"/>
    <col min="15420" max="15420" width="4.5" style="283" customWidth="1"/>
    <col min="15421" max="15421" width="8.5" style="283" customWidth="1"/>
    <col min="15422" max="15631" width="9" style="283"/>
    <col min="15632" max="15633" width="2.375" style="283" customWidth="1"/>
    <col min="15634" max="15634" width="3.375" style="283" customWidth="1"/>
    <col min="15635" max="15635" width="6.5" style="283" customWidth="1"/>
    <col min="15636" max="15636" width="1" style="283" customWidth="1"/>
    <col min="15637" max="15637" width="1.375" style="283" customWidth="1"/>
    <col min="15638" max="15638" width="9.5" style="283" customWidth="1"/>
    <col min="15639" max="15639" width="1" style="283" customWidth="1"/>
    <col min="15640" max="15653" width="3.5" style="283" customWidth="1"/>
    <col min="15654" max="15655" width="5.375" style="283" customWidth="1"/>
    <col min="15656" max="15660" width="3.5" style="283" customWidth="1"/>
    <col min="15661" max="15661" width="6.875" style="283" customWidth="1"/>
    <col min="15662" max="15675" width="3.5" style="283" customWidth="1"/>
    <col min="15676" max="15676" width="4.5" style="283" customWidth="1"/>
    <col min="15677" max="15677" width="8.5" style="283" customWidth="1"/>
    <col min="15678" max="15887" width="9" style="283"/>
    <col min="15888" max="15889" width="2.375" style="283" customWidth="1"/>
    <col min="15890" max="15890" width="3.375" style="283" customWidth="1"/>
    <col min="15891" max="15891" width="6.5" style="283" customWidth="1"/>
    <col min="15892" max="15892" width="1" style="283" customWidth="1"/>
    <col min="15893" max="15893" width="1.375" style="283" customWidth="1"/>
    <col min="15894" max="15894" width="9.5" style="283" customWidth="1"/>
    <col min="15895" max="15895" width="1" style="283" customWidth="1"/>
    <col min="15896" max="15909" width="3.5" style="283" customWidth="1"/>
    <col min="15910" max="15911" width="5.375" style="283" customWidth="1"/>
    <col min="15912" max="15916" width="3.5" style="283" customWidth="1"/>
    <col min="15917" max="15917" width="6.875" style="283" customWidth="1"/>
    <col min="15918" max="15931" width="3.5" style="283" customWidth="1"/>
    <col min="15932" max="15932" width="4.5" style="283" customWidth="1"/>
    <col min="15933" max="15933" width="8.5" style="283" customWidth="1"/>
    <col min="15934" max="16143" width="9" style="283"/>
    <col min="16144" max="16145" width="2.375" style="283" customWidth="1"/>
    <col min="16146" max="16146" width="3.375" style="283" customWidth="1"/>
    <col min="16147" max="16147" width="6.5" style="283" customWidth="1"/>
    <col min="16148" max="16148" width="1" style="283" customWidth="1"/>
    <col min="16149" max="16149" width="1.375" style="283" customWidth="1"/>
    <col min="16150" max="16150" width="9.5" style="283" customWidth="1"/>
    <col min="16151" max="16151" width="1" style="283" customWidth="1"/>
    <col min="16152" max="16165" width="3.5" style="283" customWidth="1"/>
    <col min="16166" max="16167" width="5.375" style="283" customWidth="1"/>
    <col min="16168" max="16172" width="3.5" style="283" customWidth="1"/>
    <col min="16173" max="16173" width="6.875" style="283" customWidth="1"/>
    <col min="16174" max="16187" width="3.5" style="283" customWidth="1"/>
    <col min="16188" max="16188" width="4.5" style="283" customWidth="1"/>
    <col min="16189" max="16189" width="8.5" style="283" customWidth="1"/>
    <col min="16190" max="16384" width="9" style="283"/>
  </cols>
  <sheetData>
    <row r="1" spans="1:61" hidden="1" x14ac:dyDescent="0.2"/>
    <row r="2" spans="1:61" hidden="1" x14ac:dyDescent="0.2"/>
    <row r="3" spans="1:61" hidden="1" x14ac:dyDescent="0.2"/>
    <row r="4" spans="1:61" hidden="1" x14ac:dyDescent="0.2"/>
    <row r="6" spans="1:61" ht="26.25" x14ac:dyDescent="0.4">
      <c r="I6" s="558"/>
      <c r="J6" s="558"/>
      <c r="K6" s="558"/>
      <c r="L6" s="558"/>
      <c r="M6" s="558"/>
      <c r="N6" s="558"/>
      <c r="O6" s="558"/>
      <c r="P6" s="558"/>
      <c r="Q6" s="558"/>
      <c r="R6" s="558"/>
      <c r="S6" s="558"/>
      <c r="T6" s="558"/>
      <c r="U6" s="558"/>
      <c r="V6" s="558"/>
      <c r="W6" s="558"/>
      <c r="X6" s="558"/>
      <c r="Y6" s="558"/>
      <c r="Z6" s="558" t="str">
        <f>IF(+'MATRIZ DE RIESGOS'!C8="","",+'MATRIZ DE RIESGOS'!C8)</f>
        <v/>
      </c>
      <c r="AA6" s="558"/>
      <c r="AB6" s="558"/>
      <c r="AC6" s="558"/>
      <c r="AD6" s="558"/>
      <c r="AE6" s="558"/>
      <c r="AF6" s="558"/>
      <c r="AG6" s="558"/>
      <c r="AH6" s="558"/>
      <c r="AI6" s="558"/>
      <c r="AJ6" s="558"/>
      <c r="AK6" s="558"/>
      <c r="AL6" s="558"/>
      <c r="AM6" s="558"/>
      <c r="AN6" s="558"/>
      <c r="AO6" s="558"/>
      <c r="AP6" s="558"/>
      <c r="AQ6" s="558"/>
      <c r="AR6" s="558"/>
      <c r="AS6" s="558"/>
    </row>
    <row r="7" spans="1:61" ht="26.25" x14ac:dyDescent="0.4">
      <c r="I7" s="558"/>
      <c r="J7" s="558"/>
      <c r="K7" s="558"/>
      <c r="L7" s="558"/>
      <c r="M7" s="558"/>
      <c r="N7" s="558"/>
      <c r="O7" s="558"/>
      <c r="P7" s="558"/>
      <c r="Q7" s="558"/>
      <c r="R7" s="558"/>
      <c r="S7" s="558"/>
      <c r="T7" s="558"/>
      <c r="U7" s="558"/>
      <c r="V7" s="558"/>
      <c r="W7" s="558"/>
      <c r="X7" s="558"/>
      <c r="Y7" s="558"/>
      <c r="Z7" s="558"/>
      <c r="AA7" s="558"/>
      <c r="AB7" s="558"/>
      <c r="AC7" s="558"/>
      <c r="AD7" s="558"/>
      <c r="AE7" s="558"/>
      <c r="AF7" s="558"/>
      <c r="AG7" s="558"/>
      <c r="AH7" s="558"/>
      <c r="AI7" s="558"/>
      <c r="AJ7" s="558"/>
      <c r="AK7" s="558"/>
      <c r="AL7" s="558"/>
      <c r="AM7" s="558"/>
      <c r="AN7" s="558"/>
      <c r="AO7" s="558"/>
      <c r="AP7" s="558"/>
      <c r="AQ7" s="558"/>
      <c r="AR7" s="558"/>
      <c r="AS7" s="558"/>
      <c r="AT7" s="284"/>
      <c r="AU7" s="284"/>
      <c r="AV7" s="284"/>
      <c r="AW7" s="284"/>
      <c r="AX7" s="284"/>
      <c r="AY7" s="284"/>
      <c r="AZ7" s="284"/>
      <c r="BA7" s="284"/>
      <c r="BB7" s="284"/>
      <c r="BC7" s="284"/>
      <c r="BD7" s="284"/>
      <c r="BE7" s="284"/>
      <c r="BF7" s="284"/>
    </row>
    <row r="8" spans="1:61" ht="26.25" x14ac:dyDescent="0.4">
      <c r="I8" s="558"/>
      <c r="J8" s="558"/>
      <c r="K8" s="558"/>
      <c r="L8" s="558"/>
      <c r="M8" s="558"/>
      <c r="N8" s="558"/>
      <c r="O8" s="558"/>
      <c r="P8" s="558"/>
      <c r="Q8" s="558"/>
      <c r="R8" s="558"/>
      <c r="S8" s="558"/>
      <c r="T8" s="558"/>
      <c r="U8" s="558"/>
      <c r="V8" s="558"/>
      <c r="W8" s="558"/>
      <c r="X8" s="558"/>
      <c r="Y8" s="558"/>
      <c r="Z8" s="285"/>
      <c r="AA8" s="285"/>
      <c r="AB8" s="285"/>
      <c r="AC8" s="285"/>
      <c r="AD8" s="285"/>
      <c r="AE8" s="285"/>
      <c r="AF8" s="285"/>
      <c r="AG8" s="285"/>
      <c r="AH8" s="285"/>
      <c r="AI8" s="285"/>
      <c r="AJ8" s="285"/>
      <c r="AK8" s="285"/>
      <c r="AL8" s="285"/>
      <c r="AM8" s="285"/>
      <c r="AN8" s="285"/>
      <c r="AO8" s="285"/>
      <c r="AP8" s="285"/>
      <c r="AQ8" s="285"/>
      <c r="AR8" s="285"/>
      <c r="AS8" s="285"/>
      <c r="AT8" s="285"/>
      <c r="AU8" s="284"/>
      <c r="AV8" s="284"/>
      <c r="AW8" s="284"/>
      <c r="AX8" s="284"/>
      <c r="AY8" s="284"/>
      <c r="AZ8" s="284"/>
      <c r="BA8" s="284"/>
      <c r="BB8" s="284"/>
      <c r="BC8" s="284"/>
      <c r="BD8" s="284"/>
      <c r="BE8" s="284"/>
      <c r="BF8" s="284"/>
    </row>
    <row r="9" spans="1:61" ht="18.75" customHeight="1" x14ac:dyDescent="0.25">
      <c r="I9" s="286"/>
      <c r="J9" s="286"/>
      <c r="K9" s="286"/>
      <c r="L9" s="286"/>
      <c r="M9" s="286"/>
      <c r="N9" s="286"/>
      <c r="O9" s="286"/>
      <c r="P9" s="286"/>
      <c r="Q9" s="286"/>
      <c r="R9" s="286"/>
      <c r="S9" s="286"/>
      <c r="T9" s="286"/>
      <c r="U9" s="286"/>
      <c r="V9" s="286"/>
      <c r="W9" s="286"/>
      <c r="X9" s="286"/>
      <c r="Y9" s="286"/>
      <c r="Z9" s="287"/>
      <c r="AA9" s="287"/>
      <c r="AB9" s="287"/>
      <c r="AC9" s="287"/>
      <c r="AD9" s="287"/>
      <c r="AE9" s="287"/>
      <c r="AF9" s="287"/>
      <c r="AG9" s="287"/>
      <c r="AH9" s="287"/>
      <c r="AI9" s="287"/>
      <c r="AJ9" s="287"/>
      <c r="AK9" s="287"/>
      <c r="AL9" s="287"/>
      <c r="AM9" s="287"/>
      <c r="AN9" s="287"/>
      <c r="AO9" s="287"/>
      <c r="AP9" s="287"/>
      <c r="AQ9" s="287"/>
      <c r="AR9" s="287"/>
      <c r="AS9" s="287"/>
      <c r="AT9" s="284"/>
      <c r="AU9" s="284"/>
      <c r="AV9" s="284"/>
      <c r="AW9" s="284"/>
      <c r="AX9" s="284"/>
      <c r="AY9" s="284"/>
      <c r="AZ9" s="284"/>
      <c r="BA9" s="284"/>
      <c r="BB9" s="284"/>
      <c r="BC9" s="284"/>
      <c r="BD9" s="284"/>
      <c r="BE9" s="284"/>
      <c r="BF9" s="284"/>
    </row>
    <row r="10" spans="1:61" ht="28.5" customHeight="1" x14ac:dyDescent="0.4">
      <c r="I10" s="564" t="s">
        <v>113</v>
      </c>
      <c r="J10" s="565"/>
      <c r="K10" s="565"/>
      <c r="L10" s="565"/>
      <c r="M10" s="565"/>
      <c r="N10" s="565"/>
      <c r="O10" s="565"/>
      <c r="P10" s="565"/>
      <c r="Q10" s="565"/>
      <c r="R10" s="565"/>
      <c r="S10" s="565"/>
      <c r="T10" s="565"/>
      <c r="U10" s="565"/>
      <c r="V10" s="565"/>
      <c r="W10" s="565"/>
      <c r="X10" s="565"/>
      <c r="Y10" s="565"/>
      <c r="Z10" s="565"/>
      <c r="AA10" s="565"/>
      <c r="AB10" s="565"/>
      <c r="AC10" s="565"/>
      <c r="AD10" s="565"/>
      <c r="AE10" s="565"/>
      <c r="AF10" s="565"/>
      <c r="AG10" s="565"/>
      <c r="AH10" s="565"/>
      <c r="AI10" s="565"/>
      <c r="AJ10" s="565"/>
      <c r="AK10" s="565"/>
      <c r="AL10" s="565"/>
      <c r="AM10" s="565"/>
      <c r="AN10" s="565"/>
      <c r="AO10" s="565"/>
      <c r="AP10" s="565"/>
      <c r="AQ10" s="565"/>
      <c r="AR10" s="565"/>
      <c r="AS10" s="565"/>
      <c r="AT10" s="565"/>
      <c r="AU10" s="565"/>
      <c r="AV10" s="565"/>
      <c r="AW10" s="565"/>
      <c r="AX10" s="565"/>
      <c r="AY10" s="565"/>
      <c r="AZ10" s="565"/>
      <c r="BA10" s="565"/>
      <c r="BB10" s="565"/>
      <c r="BC10" s="565"/>
      <c r="BD10" s="565"/>
      <c r="BE10" s="565"/>
      <c r="BF10" s="565"/>
    </row>
    <row r="11" spans="1:61" ht="18" customHeight="1" x14ac:dyDescent="0.2">
      <c r="A11" s="288"/>
      <c r="B11" s="288"/>
      <c r="C11" s="288"/>
      <c r="D11" s="288"/>
      <c r="H11" s="288"/>
    </row>
    <row r="12" spans="1:61" ht="18" customHeight="1" x14ac:dyDescent="0.25">
      <c r="A12" s="559" t="s">
        <v>8</v>
      </c>
      <c r="B12" s="559"/>
      <c r="C12" s="559"/>
      <c r="D12" s="559"/>
      <c r="G12" s="289" t="str">
        <f>+'Parametrizaciones Advisory'!D274</f>
        <v>Casi cierto</v>
      </c>
      <c r="I12" s="89" t="str">
        <f t="shared" ref="I12:R19" si="0">IF(ISERROR(VLOOKUP(CONCATENATE(A510,$I$58,$G$12),resxxx,1,0)),"",A510)</f>
        <v/>
      </c>
      <c r="J12" s="90" t="str">
        <f t="shared" si="0"/>
        <v/>
      </c>
      <c r="K12" s="90" t="str">
        <f t="shared" si="0"/>
        <v/>
      </c>
      <c r="L12" s="90" t="str">
        <f t="shared" si="0"/>
        <v/>
      </c>
      <c r="M12" s="90" t="str">
        <f t="shared" si="0"/>
        <v/>
      </c>
      <c r="N12" s="90" t="str">
        <f t="shared" si="0"/>
        <v/>
      </c>
      <c r="O12" s="90" t="str">
        <f t="shared" si="0"/>
        <v/>
      </c>
      <c r="P12" s="90" t="str">
        <f t="shared" si="0"/>
        <v/>
      </c>
      <c r="Q12" s="90" t="str">
        <f t="shared" si="0"/>
        <v/>
      </c>
      <c r="R12" s="91" t="str">
        <f t="shared" si="0"/>
        <v/>
      </c>
      <c r="S12" s="89" t="str">
        <f t="shared" ref="S12:AB19" si="1">IF(ISERROR(VLOOKUP(CONCATENATE(A510,$S$58,$G$12),resxxx,1,0)),"",A510)</f>
        <v/>
      </c>
      <c r="T12" s="90" t="str">
        <f t="shared" si="1"/>
        <v/>
      </c>
      <c r="U12" s="90" t="str">
        <f t="shared" si="1"/>
        <v/>
      </c>
      <c r="V12" s="90" t="str">
        <f t="shared" si="1"/>
        <v/>
      </c>
      <c r="W12" s="90" t="str">
        <f t="shared" si="1"/>
        <v/>
      </c>
      <c r="X12" s="90" t="str">
        <f t="shared" si="1"/>
        <v/>
      </c>
      <c r="Y12" s="90" t="str">
        <f t="shared" si="1"/>
        <v/>
      </c>
      <c r="Z12" s="90" t="str">
        <f t="shared" si="1"/>
        <v/>
      </c>
      <c r="AA12" s="90" t="str">
        <f t="shared" si="1"/>
        <v/>
      </c>
      <c r="AB12" s="90" t="str">
        <f t="shared" si="1"/>
        <v/>
      </c>
      <c r="AC12" s="226" t="str">
        <f t="shared" ref="AC12:AL19" si="2">IF(ISERROR(VLOOKUP(CONCATENATE(A510,$AC$58,$G$12),resxxx,1,0)),"",A510)</f>
        <v/>
      </c>
      <c r="AD12" s="227" t="str">
        <f t="shared" si="2"/>
        <v/>
      </c>
      <c r="AE12" s="227" t="str">
        <f t="shared" si="2"/>
        <v/>
      </c>
      <c r="AF12" s="227" t="str">
        <f t="shared" si="2"/>
        <v/>
      </c>
      <c r="AG12" s="227" t="str">
        <f t="shared" si="2"/>
        <v/>
      </c>
      <c r="AH12" s="227" t="str">
        <f t="shared" si="2"/>
        <v/>
      </c>
      <c r="AI12" s="227" t="str">
        <f t="shared" si="2"/>
        <v/>
      </c>
      <c r="AJ12" s="227" t="str">
        <f t="shared" si="2"/>
        <v/>
      </c>
      <c r="AK12" s="227" t="str">
        <f t="shared" si="2"/>
        <v/>
      </c>
      <c r="AL12" s="228" t="str">
        <f t="shared" si="2"/>
        <v/>
      </c>
      <c r="AM12" s="226" t="str">
        <f t="shared" ref="AM12:AV19" si="3">IF(ISERROR(VLOOKUP(CONCATENATE(A510,$AM$58,$G$12),resxxx,1,0)),"",A510)</f>
        <v/>
      </c>
      <c r="AN12" s="227" t="str">
        <f t="shared" si="3"/>
        <v/>
      </c>
      <c r="AO12" s="227" t="str">
        <f t="shared" si="3"/>
        <v/>
      </c>
      <c r="AP12" s="227" t="str">
        <f t="shared" si="3"/>
        <v/>
      </c>
      <c r="AQ12" s="227" t="str">
        <f t="shared" si="3"/>
        <v/>
      </c>
      <c r="AR12" s="227" t="str">
        <f t="shared" si="3"/>
        <v/>
      </c>
      <c r="AS12" s="227" t="str">
        <f t="shared" si="3"/>
        <v/>
      </c>
      <c r="AT12" s="227" t="str">
        <f t="shared" si="3"/>
        <v/>
      </c>
      <c r="AU12" s="227" t="str">
        <f t="shared" si="3"/>
        <v/>
      </c>
      <c r="AV12" s="228" t="str">
        <f t="shared" si="3"/>
        <v/>
      </c>
      <c r="AW12" s="226" t="str">
        <f t="shared" ref="AW12:BF19" si="4">IF(ISERROR(VLOOKUP(CONCATENATE(A510,$AW$58,$G$12),resxxx,1,0)),"",A510)</f>
        <v/>
      </c>
      <c r="AX12" s="227" t="str">
        <f t="shared" si="4"/>
        <v/>
      </c>
      <c r="AY12" s="227" t="str">
        <f t="shared" si="4"/>
        <v/>
      </c>
      <c r="AZ12" s="227" t="str">
        <f t="shared" si="4"/>
        <v/>
      </c>
      <c r="BA12" s="227" t="str">
        <f t="shared" si="4"/>
        <v/>
      </c>
      <c r="BB12" s="227" t="str">
        <f t="shared" si="4"/>
        <v/>
      </c>
      <c r="BC12" s="227" t="str">
        <f t="shared" si="4"/>
        <v/>
      </c>
      <c r="BD12" s="227" t="str">
        <f t="shared" si="4"/>
        <v/>
      </c>
      <c r="BE12" s="227" t="str">
        <f t="shared" si="4"/>
        <v/>
      </c>
      <c r="BF12" s="228" t="str">
        <f t="shared" si="4"/>
        <v/>
      </c>
      <c r="BH12" s="560" t="s">
        <v>299</v>
      </c>
      <c r="BI12" s="560"/>
    </row>
    <row r="13" spans="1:61" ht="18" customHeight="1" x14ac:dyDescent="0.25">
      <c r="A13" s="559"/>
      <c r="B13" s="559"/>
      <c r="C13" s="559"/>
      <c r="D13" s="559"/>
      <c r="E13" s="290"/>
      <c r="G13" s="291"/>
      <c r="I13" s="95" t="str">
        <f t="shared" si="0"/>
        <v/>
      </c>
      <c r="J13" s="82" t="str">
        <f t="shared" si="0"/>
        <v/>
      </c>
      <c r="K13" s="82" t="str">
        <f t="shared" si="0"/>
        <v/>
      </c>
      <c r="L13" s="82" t="str">
        <f t="shared" si="0"/>
        <v/>
      </c>
      <c r="M13" s="82" t="str">
        <f t="shared" si="0"/>
        <v/>
      </c>
      <c r="N13" s="82" t="str">
        <f t="shared" si="0"/>
        <v/>
      </c>
      <c r="O13" s="82" t="str">
        <f t="shared" si="0"/>
        <v/>
      </c>
      <c r="P13" s="82" t="str">
        <f t="shared" si="0"/>
        <v/>
      </c>
      <c r="Q13" s="82" t="str">
        <f t="shared" si="0"/>
        <v/>
      </c>
      <c r="R13" s="96" t="str">
        <f t="shared" si="0"/>
        <v/>
      </c>
      <c r="S13" s="95" t="str">
        <f t="shared" si="1"/>
        <v/>
      </c>
      <c r="T13" s="82" t="str">
        <f t="shared" si="1"/>
        <v/>
      </c>
      <c r="U13" s="82" t="str">
        <f t="shared" si="1"/>
        <v/>
      </c>
      <c r="V13" s="82" t="str">
        <f t="shared" si="1"/>
        <v/>
      </c>
      <c r="W13" s="82" t="str">
        <f t="shared" si="1"/>
        <v/>
      </c>
      <c r="X13" s="82" t="str">
        <f t="shared" si="1"/>
        <v/>
      </c>
      <c r="Y13" s="82" t="str">
        <f t="shared" si="1"/>
        <v/>
      </c>
      <c r="Z13" s="82" t="str">
        <f t="shared" si="1"/>
        <v/>
      </c>
      <c r="AA13" s="82" t="str">
        <f t="shared" si="1"/>
        <v/>
      </c>
      <c r="AB13" s="82" t="str">
        <f t="shared" si="1"/>
        <v/>
      </c>
      <c r="AC13" s="229" t="str">
        <f t="shared" si="2"/>
        <v/>
      </c>
      <c r="AD13" s="230" t="str">
        <f t="shared" si="2"/>
        <v/>
      </c>
      <c r="AE13" s="230" t="str">
        <f t="shared" si="2"/>
        <v/>
      </c>
      <c r="AF13" s="230" t="str">
        <f t="shared" si="2"/>
        <v/>
      </c>
      <c r="AG13" s="230" t="str">
        <f t="shared" si="2"/>
        <v/>
      </c>
      <c r="AH13" s="230" t="str">
        <f t="shared" si="2"/>
        <v/>
      </c>
      <c r="AI13" s="230" t="str">
        <f t="shared" si="2"/>
        <v/>
      </c>
      <c r="AJ13" s="230" t="str">
        <f t="shared" si="2"/>
        <v/>
      </c>
      <c r="AK13" s="230" t="str">
        <f t="shared" si="2"/>
        <v/>
      </c>
      <c r="AL13" s="231" t="str">
        <f t="shared" si="2"/>
        <v/>
      </c>
      <c r="AM13" s="229" t="str">
        <f t="shared" si="3"/>
        <v/>
      </c>
      <c r="AN13" s="230" t="str">
        <f t="shared" si="3"/>
        <v/>
      </c>
      <c r="AO13" s="230" t="str">
        <f t="shared" si="3"/>
        <v/>
      </c>
      <c r="AP13" s="230" t="str">
        <f t="shared" si="3"/>
        <v/>
      </c>
      <c r="AQ13" s="230" t="str">
        <f t="shared" si="3"/>
        <v/>
      </c>
      <c r="AR13" s="230" t="str">
        <f t="shared" si="3"/>
        <v/>
      </c>
      <c r="AS13" s="230" t="str">
        <f t="shared" si="3"/>
        <v/>
      </c>
      <c r="AT13" s="230" t="str">
        <f t="shared" si="3"/>
        <v/>
      </c>
      <c r="AU13" s="230" t="str">
        <f t="shared" si="3"/>
        <v/>
      </c>
      <c r="AV13" s="231" t="str">
        <f t="shared" si="3"/>
        <v/>
      </c>
      <c r="AW13" s="229" t="str">
        <f t="shared" si="4"/>
        <v/>
      </c>
      <c r="AX13" s="230" t="str">
        <f t="shared" si="4"/>
        <v/>
      </c>
      <c r="AY13" s="230" t="str">
        <f t="shared" si="4"/>
        <v/>
      </c>
      <c r="AZ13" s="230" t="str">
        <f t="shared" si="4"/>
        <v/>
      </c>
      <c r="BA13" s="230" t="str">
        <f t="shared" si="4"/>
        <v/>
      </c>
      <c r="BB13" s="230" t="str">
        <f t="shared" si="4"/>
        <v/>
      </c>
      <c r="BC13" s="230" t="str">
        <f t="shared" si="4"/>
        <v/>
      </c>
      <c r="BD13" s="230" t="str">
        <f t="shared" si="4"/>
        <v/>
      </c>
      <c r="BE13" s="230" t="str">
        <f t="shared" si="4"/>
        <v/>
      </c>
      <c r="BF13" s="231" t="str">
        <f t="shared" si="4"/>
        <v/>
      </c>
      <c r="BH13" s="560"/>
      <c r="BI13" s="560"/>
    </row>
    <row r="14" spans="1:61" ht="18" customHeight="1" x14ac:dyDescent="0.25">
      <c r="A14" s="559"/>
      <c r="B14" s="559"/>
      <c r="C14" s="559"/>
      <c r="D14" s="559"/>
      <c r="E14" s="290"/>
      <c r="G14" s="291"/>
      <c r="I14" s="95" t="str">
        <f t="shared" si="0"/>
        <v/>
      </c>
      <c r="J14" s="82" t="str">
        <f t="shared" si="0"/>
        <v/>
      </c>
      <c r="K14" s="82" t="str">
        <f t="shared" si="0"/>
        <v/>
      </c>
      <c r="L14" s="82" t="str">
        <f t="shared" si="0"/>
        <v/>
      </c>
      <c r="M14" s="82" t="str">
        <f t="shared" si="0"/>
        <v/>
      </c>
      <c r="N14" s="82" t="str">
        <f t="shared" si="0"/>
        <v/>
      </c>
      <c r="O14" s="82" t="str">
        <f t="shared" si="0"/>
        <v/>
      </c>
      <c r="P14" s="82" t="str">
        <f t="shared" si="0"/>
        <v/>
      </c>
      <c r="Q14" s="82" t="str">
        <f t="shared" si="0"/>
        <v/>
      </c>
      <c r="R14" s="96" t="str">
        <f t="shared" si="0"/>
        <v/>
      </c>
      <c r="S14" s="95" t="str">
        <f t="shared" si="1"/>
        <v/>
      </c>
      <c r="T14" s="82" t="str">
        <f t="shared" si="1"/>
        <v/>
      </c>
      <c r="U14" s="82" t="str">
        <f t="shared" si="1"/>
        <v/>
      </c>
      <c r="V14" s="82" t="str">
        <f t="shared" si="1"/>
        <v/>
      </c>
      <c r="W14" s="82" t="str">
        <f t="shared" si="1"/>
        <v/>
      </c>
      <c r="X14" s="82" t="str">
        <f t="shared" si="1"/>
        <v/>
      </c>
      <c r="Y14" s="82" t="str">
        <f t="shared" si="1"/>
        <v/>
      </c>
      <c r="Z14" s="82" t="str">
        <f t="shared" si="1"/>
        <v/>
      </c>
      <c r="AA14" s="82" t="str">
        <f t="shared" si="1"/>
        <v/>
      </c>
      <c r="AB14" s="82" t="str">
        <f t="shared" si="1"/>
        <v/>
      </c>
      <c r="AC14" s="229" t="str">
        <f t="shared" si="2"/>
        <v/>
      </c>
      <c r="AD14" s="230" t="str">
        <f t="shared" si="2"/>
        <v/>
      </c>
      <c r="AE14" s="230" t="str">
        <f t="shared" si="2"/>
        <v/>
      </c>
      <c r="AF14" s="230" t="str">
        <f t="shared" si="2"/>
        <v/>
      </c>
      <c r="AG14" s="230" t="str">
        <f t="shared" si="2"/>
        <v/>
      </c>
      <c r="AH14" s="230" t="str">
        <f t="shared" si="2"/>
        <v/>
      </c>
      <c r="AI14" s="230" t="str">
        <f t="shared" si="2"/>
        <v/>
      </c>
      <c r="AJ14" s="230" t="str">
        <f t="shared" si="2"/>
        <v/>
      </c>
      <c r="AK14" s="230" t="str">
        <f t="shared" si="2"/>
        <v/>
      </c>
      <c r="AL14" s="231" t="str">
        <f t="shared" si="2"/>
        <v/>
      </c>
      <c r="AM14" s="229" t="str">
        <f t="shared" si="3"/>
        <v/>
      </c>
      <c r="AN14" s="230" t="str">
        <f t="shared" si="3"/>
        <v/>
      </c>
      <c r="AO14" s="230" t="str">
        <f t="shared" si="3"/>
        <v/>
      </c>
      <c r="AP14" s="230" t="str">
        <f t="shared" si="3"/>
        <v/>
      </c>
      <c r="AQ14" s="230" t="str">
        <f t="shared" si="3"/>
        <v/>
      </c>
      <c r="AR14" s="230" t="str">
        <f t="shared" si="3"/>
        <v/>
      </c>
      <c r="AS14" s="230" t="str">
        <f t="shared" si="3"/>
        <v/>
      </c>
      <c r="AT14" s="230" t="str">
        <f t="shared" si="3"/>
        <v/>
      </c>
      <c r="AU14" s="230" t="str">
        <f t="shared" si="3"/>
        <v/>
      </c>
      <c r="AV14" s="231" t="str">
        <f t="shared" si="3"/>
        <v/>
      </c>
      <c r="AW14" s="229" t="str">
        <f t="shared" si="4"/>
        <v/>
      </c>
      <c r="AX14" s="230" t="str">
        <f t="shared" si="4"/>
        <v/>
      </c>
      <c r="AY14" s="230" t="str">
        <f t="shared" si="4"/>
        <v/>
      </c>
      <c r="AZ14" s="230" t="str">
        <f t="shared" si="4"/>
        <v/>
      </c>
      <c r="BA14" s="230" t="str">
        <f t="shared" si="4"/>
        <v/>
      </c>
      <c r="BB14" s="230" t="str">
        <f t="shared" si="4"/>
        <v/>
      </c>
      <c r="BC14" s="230" t="str">
        <f t="shared" si="4"/>
        <v/>
      </c>
      <c r="BD14" s="230" t="str">
        <f t="shared" si="4"/>
        <v/>
      </c>
      <c r="BE14" s="230" t="str">
        <f t="shared" si="4"/>
        <v/>
      </c>
      <c r="BF14" s="231" t="str">
        <f t="shared" si="4"/>
        <v/>
      </c>
      <c r="BH14" s="560"/>
      <c r="BI14" s="560"/>
    </row>
    <row r="15" spans="1:61" ht="18" customHeight="1" x14ac:dyDescent="0.25">
      <c r="A15" s="559"/>
      <c r="B15" s="559"/>
      <c r="C15" s="559"/>
      <c r="D15" s="559"/>
      <c r="E15" s="290"/>
      <c r="G15" s="291"/>
      <c r="I15" s="95" t="str">
        <f t="shared" si="0"/>
        <v/>
      </c>
      <c r="J15" s="82" t="str">
        <f t="shared" si="0"/>
        <v/>
      </c>
      <c r="K15" s="82" t="str">
        <f t="shared" si="0"/>
        <v/>
      </c>
      <c r="L15" s="82" t="str">
        <f t="shared" si="0"/>
        <v/>
      </c>
      <c r="M15" s="82" t="str">
        <f t="shared" si="0"/>
        <v/>
      </c>
      <c r="N15" s="82" t="str">
        <f t="shared" si="0"/>
        <v/>
      </c>
      <c r="O15" s="82" t="str">
        <f t="shared" si="0"/>
        <v/>
      </c>
      <c r="P15" s="82" t="str">
        <f t="shared" si="0"/>
        <v/>
      </c>
      <c r="Q15" s="82" t="str">
        <f t="shared" si="0"/>
        <v/>
      </c>
      <c r="R15" s="96" t="str">
        <f t="shared" si="0"/>
        <v/>
      </c>
      <c r="S15" s="95" t="str">
        <f t="shared" si="1"/>
        <v/>
      </c>
      <c r="T15" s="82" t="str">
        <f t="shared" si="1"/>
        <v/>
      </c>
      <c r="U15" s="82" t="str">
        <f t="shared" si="1"/>
        <v/>
      </c>
      <c r="V15" s="82" t="str">
        <f t="shared" si="1"/>
        <v/>
      </c>
      <c r="W15" s="82" t="str">
        <f t="shared" si="1"/>
        <v/>
      </c>
      <c r="X15" s="82" t="str">
        <f t="shared" si="1"/>
        <v/>
      </c>
      <c r="Y15" s="82" t="str">
        <f t="shared" si="1"/>
        <v/>
      </c>
      <c r="Z15" s="82" t="str">
        <f t="shared" si="1"/>
        <v/>
      </c>
      <c r="AA15" s="82" t="str">
        <f t="shared" si="1"/>
        <v/>
      </c>
      <c r="AB15" s="82" t="str">
        <f t="shared" si="1"/>
        <v/>
      </c>
      <c r="AC15" s="229" t="str">
        <f t="shared" si="2"/>
        <v/>
      </c>
      <c r="AD15" s="230" t="str">
        <f t="shared" si="2"/>
        <v/>
      </c>
      <c r="AE15" s="230" t="str">
        <f t="shared" si="2"/>
        <v/>
      </c>
      <c r="AF15" s="230" t="str">
        <f t="shared" si="2"/>
        <v/>
      </c>
      <c r="AG15" s="230" t="str">
        <f t="shared" si="2"/>
        <v/>
      </c>
      <c r="AH15" s="230" t="str">
        <f t="shared" si="2"/>
        <v/>
      </c>
      <c r="AI15" s="230" t="str">
        <f t="shared" si="2"/>
        <v/>
      </c>
      <c r="AJ15" s="230" t="str">
        <f t="shared" si="2"/>
        <v/>
      </c>
      <c r="AK15" s="230" t="str">
        <f t="shared" si="2"/>
        <v/>
      </c>
      <c r="AL15" s="231" t="str">
        <f t="shared" si="2"/>
        <v/>
      </c>
      <c r="AM15" s="229" t="str">
        <f t="shared" si="3"/>
        <v/>
      </c>
      <c r="AN15" s="230" t="str">
        <f t="shared" si="3"/>
        <v/>
      </c>
      <c r="AO15" s="230" t="str">
        <f t="shared" si="3"/>
        <v/>
      </c>
      <c r="AP15" s="230" t="str">
        <f t="shared" si="3"/>
        <v/>
      </c>
      <c r="AQ15" s="230" t="str">
        <f t="shared" si="3"/>
        <v/>
      </c>
      <c r="AR15" s="230" t="str">
        <f t="shared" si="3"/>
        <v/>
      </c>
      <c r="AS15" s="230" t="str">
        <f t="shared" si="3"/>
        <v/>
      </c>
      <c r="AT15" s="230" t="str">
        <f t="shared" si="3"/>
        <v/>
      </c>
      <c r="AU15" s="230" t="str">
        <f t="shared" si="3"/>
        <v/>
      </c>
      <c r="AV15" s="231" t="str">
        <f t="shared" si="3"/>
        <v/>
      </c>
      <c r="AW15" s="229" t="str">
        <f t="shared" si="4"/>
        <v/>
      </c>
      <c r="AX15" s="230" t="str">
        <f t="shared" si="4"/>
        <v/>
      </c>
      <c r="AY15" s="230" t="str">
        <f t="shared" si="4"/>
        <v/>
      </c>
      <c r="AZ15" s="230" t="str">
        <f t="shared" si="4"/>
        <v/>
      </c>
      <c r="BA15" s="230" t="str">
        <f t="shared" si="4"/>
        <v/>
      </c>
      <c r="BB15" s="230" t="str">
        <f t="shared" si="4"/>
        <v/>
      </c>
      <c r="BC15" s="230" t="str">
        <f t="shared" si="4"/>
        <v/>
      </c>
      <c r="BD15" s="230" t="str">
        <f t="shared" si="4"/>
        <v/>
      </c>
      <c r="BE15" s="230" t="str">
        <f t="shared" si="4"/>
        <v/>
      </c>
      <c r="BF15" s="231" t="str">
        <f t="shared" si="4"/>
        <v/>
      </c>
      <c r="BH15" s="560"/>
      <c r="BI15" s="560"/>
    </row>
    <row r="16" spans="1:61" ht="18" customHeight="1" x14ac:dyDescent="0.25">
      <c r="A16" s="559"/>
      <c r="B16" s="559"/>
      <c r="C16" s="559"/>
      <c r="D16" s="559"/>
      <c r="E16" s="290"/>
      <c r="G16" s="291"/>
      <c r="I16" s="95" t="str">
        <f t="shared" si="0"/>
        <v/>
      </c>
      <c r="J16" s="82" t="str">
        <f t="shared" si="0"/>
        <v/>
      </c>
      <c r="K16" s="82" t="str">
        <f t="shared" si="0"/>
        <v/>
      </c>
      <c r="L16" s="82" t="str">
        <f t="shared" si="0"/>
        <v/>
      </c>
      <c r="M16" s="82" t="str">
        <f t="shared" si="0"/>
        <v/>
      </c>
      <c r="N16" s="82" t="str">
        <f t="shared" si="0"/>
        <v/>
      </c>
      <c r="O16" s="82" t="str">
        <f t="shared" si="0"/>
        <v/>
      </c>
      <c r="P16" s="82" t="str">
        <f t="shared" si="0"/>
        <v/>
      </c>
      <c r="Q16" s="82" t="str">
        <f t="shared" si="0"/>
        <v/>
      </c>
      <c r="R16" s="96" t="str">
        <f t="shared" si="0"/>
        <v/>
      </c>
      <c r="S16" s="95" t="str">
        <f t="shared" si="1"/>
        <v/>
      </c>
      <c r="T16" s="82" t="str">
        <f t="shared" si="1"/>
        <v/>
      </c>
      <c r="U16" s="82" t="str">
        <f t="shared" si="1"/>
        <v/>
      </c>
      <c r="V16" s="82" t="str">
        <f t="shared" si="1"/>
        <v/>
      </c>
      <c r="W16" s="82" t="str">
        <f t="shared" si="1"/>
        <v/>
      </c>
      <c r="X16" s="82" t="str">
        <f t="shared" si="1"/>
        <v/>
      </c>
      <c r="Y16" s="82" t="str">
        <f t="shared" si="1"/>
        <v/>
      </c>
      <c r="Z16" s="82" t="str">
        <f t="shared" si="1"/>
        <v/>
      </c>
      <c r="AA16" s="82" t="str">
        <f t="shared" si="1"/>
        <v/>
      </c>
      <c r="AB16" s="82" t="str">
        <f t="shared" si="1"/>
        <v/>
      </c>
      <c r="AC16" s="229" t="str">
        <f t="shared" si="2"/>
        <v/>
      </c>
      <c r="AD16" s="230" t="str">
        <f t="shared" si="2"/>
        <v/>
      </c>
      <c r="AE16" s="230" t="str">
        <f t="shared" si="2"/>
        <v/>
      </c>
      <c r="AF16" s="230" t="str">
        <f t="shared" si="2"/>
        <v/>
      </c>
      <c r="AG16" s="230" t="str">
        <f t="shared" si="2"/>
        <v/>
      </c>
      <c r="AH16" s="230" t="str">
        <f t="shared" si="2"/>
        <v/>
      </c>
      <c r="AI16" s="230" t="str">
        <f t="shared" si="2"/>
        <v/>
      </c>
      <c r="AJ16" s="230" t="str">
        <f t="shared" si="2"/>
        <v/>
      </c>
      <c r="AK16" s="230" t="str">
        <f t="shared" si="2"/>
        <v/>
      </c>
      <c r="AL16" s="231" t="str">
        <f t="shared" si="2"/>
        <v/>
      </c>
      <c r="AM16" s="229" t="str">
        <f t="shared" si="3"/>
        <v/>
      </c>
      <c r="AN16" s="230" t="str">
        <f t="shared" si="3"/>
        <v/>
      </c>
      <c r="AO16" s="230" t="str">
        <f t="shared" si="3"/>
        <v/>
      </c>
      <c r="AP16" s="230" t="str">
        <f t="shared" si="3"/>
        <v/>
      </c>
      <c r="AQ16" s="230" t="str">
        <f t="shared" si="3"/>
        <v/>
      </c>
      <c r="AR16" s="230" t="str">
        <f t="shared" si="3"/>
        <v/>
      </c>
      <c r="AS16" s="230" t="str">
        <f t="shared" si="3"/>
        <v/>
      </c>
      <c r="AT16" s="230" t="str">
        <f t="shared" si="3"/>
        <v/>
      </c>
      <c r="AU16" s="230" t="str">
        <f t="shared" si="3"/>
        <v/>
      </c>
      <c r="AV16" s="231" t="str">
        <f t="shared" si="3"/>
        <v/>
      </c>
      <c r="AW16" s="229" t="str">
        <f t="shared" si="4"/>
        <v/>
      </c>
      <c r="AX16" s="230" t="str">
        <f t="shared" si="4"/>
        <v/>
      </c>
      <c r="AY16" s="230" t="str">
        <f t="shared" si="4"/>
        <v/>
      </c>
      <c r="AZ16" s="230" t="str">
        <f t="shared" si="4"/>
        <v/>
      </c>
      <c r="BA16" s="230" t="str">
        <f t="shared" si="4"/>
        <v/>
      </c>
      <c r="BB16" s="230" t="str">
        <f t="shared" si="4"/>
        <v/>
      </c>
      <c r="BC16" s="230" t="str">
        <f t="shared" si="4"/>
        <v/>
      </c>
      <c r="BD16" s="230" t="str">
        <f t="shared" si="4"/>
        <v/>
      </c>
      <c r="BE16" s="230" t="str">
        <f t="shared" si="4"/>
        <v/>
      </c>
      <c r="BF16" s="231" t="str">
        <f t="shared" si="4"/>
        <v/>
      </c>
      <c r="BH16" s="560"/>
      <c r="BI16" s="560"/>
    </row>
    <row r="17" spans="1:61" ht="18" customHeight="1" x14ac:dyDescent="0.25">
      <c r="A17" s="559"/>
      <c r="B17" s="559"/>
      <c r="C17" s="559"/>
      <c r="D17" s="559"/>
      <c r="E17" s="290"/>
      <c r="G17" s="291"/>
      <c r="I17" s="95" t="str">
        <f t="shared" si="0"/>
        <v/>
      </c>
      <c r="J17" s="82" t="str">
        <f t="shared" si="0"/>
        <v/>
      </c>
      <c r="K17" s="82" t="str">
        <f t="shared" si="0"/>
        <v/>
      </c>
      <c r="L17" s="82" t="str">
        <f t="shared" si="0"/>
        <v/>
      </c>
      <c r="M17" s="82" t="str">
        <f t="shared" si="0"/>
        <v/>
      </c>
      <c r="N17" s="82" t="str">
        <f t="shared" si="0"/>
        <v/>
      </c>
      <c r="O17" s="82" t="str">
        <f t="shared" si="0"/>
        <v/>
      </c>
      <c r="P17" s="82" t="str">
        <f t="shared" si="0"/>
        <v/>
      </c>
      <c r="Q17" s="82" t="str">
        <f t="shared" si="0"/>
        <v/>
      </c>
      <c r="R17" s="96" t="str">
        <f t="shared" si="0"/>
        <v/>
      </c>
      <c r="S17" s="95" t="str">
        <f t="shared" si="1"/>
        <v/>
      </c>
      <c r="T17" s="82" t="str">
        <f t="shared" si="1"/>
        <v/>
      </c>
      <c r="U17" s="82" t="str">
        <f t="shared" si="1"/>
        <v/>
      </c>
      <c r="V17" s="82" t="str">
        <f t="shared" si="1"/>
        <v/>
      </c>
      <c r="W17" s="82" t="str">
        <f t="shared" si="1"/>
        <v/>
      </c>
      <c r="X17" s="82" t="str">
        <f t="shared" si="1"/>
        <v/>
      </c>
      <c r="Y17" s="82" t="str">
        <f t="shared" si="1"/>
        <v/>
      </c>
      <c r="Z17" s="82" t="str">
        <f t="shared" si="1"/>
        <v/>
      </c>
      <c r="AA17" s="82" t="str">
        <f t="shared" si="1"/>
        <v/>
      </c>
      <c r="AB17" s="82" t="str">
        <f t="shared" si="1"/>
        <v/>
      </c>
      <c r="AC17" s="229" t="str">
        <f t="shared" si="2"/>
        <v/>
      </c>
      <c r="AD17" s="230" t="str">
        <f t="shared" si="2"/>
        <v/>
      </c>
      <c r="AE17" s="230" t="str">
        <f t="shared" si="2"/>
        <v/>
      </c>
      <c r="AF17" s="230" t="str">
        <f t="shared" si="2"/>
        <v/>
      </c>
      <c r="AG17" s="230" t="str">
        <f t="shared" si="2"/>
        <v/>
      </c>
      <c r="AH17" s="230" t="str">
        <f t="shared" si="2"/>
        <v/>
      </c>
      <c r="AI17" s="230" t="str">
        <f t="shared" si="2"/>
        <v/>
      </c>
      <c r="AJ17" s="230" t="str">
        <f t="shared" si="2"/>
        <v/>
      </c>
      <c r="AK17" s="230" t="str">
        <f t="shared" si="2"/>
        <v/>
      </c>
      <c r="AL17" s="231" t="str">
        <f t="shared" si="2"/>
        <v/>
      </c>
      <c r="AM17" s="229" t="str">
        <f t="shared" si="3"/>
        <v/>
      </c>
      <c r="AN17" s="230" t="str">
        <f t="shared" si="3"/>
        <v/>
      </c>
      <c r="AO17" s="230" t="str">
        <f t="shared" si="3"/>
        <v/>
      </c>
      <c r="AP17" s="230" t="str">
        <f t="shared" si="3"/>
        <v/>
      </c>
      <c r="AQ17" s="230" t="str">
        <f t="shared" si="3"/>
        <v/>
      </c>
      <c r="AR17" s="230" t="str">
        <f t="shared" si="3"/>
        <v/>
      </c>
      <c r="AS17" s="230" t="str">
        <f t="shared" si="3"/>
        <v/>
      </c>
      <c r="AT17" s="230" t="str">
        <f t="shared" si="3"/>
        <v/>
      </c>
      <c r="AU17" s="230" t="str">
        <f t="shared" si="3"/>
        <v/>
      </c>
      <c r="AV17" s="231" t="str">
        <f t="shared" si="3"/>
        <v/>
      </c>
      <c r="AW17" s="229" t="str">
        <f t="shared" si="4"/>
        <v/>
      </c>
      <c r="AX17" s="230" t="str">
        <f t="shared" si="4"/>
        <v/>
      </c>
      <c r="AY17" s="230" t="str">
        <f t="shared" si="4"/>
        <v/>
      </c>
      <c r="AZ17" s="230" t="str">
        <f t="shared" si="4"/>
        <v/>
      </c>
      <c r="BA17" s="230" t="str">
        <f t="shared" si="4"/>
        <v/>
      </c>
      <c r="BB17" s="230" t="str">
        <f t="shared" si="4"/>
        <v/>
      </c>
      <c r="BC17" s="230" t="str">
        <f t="shared" si="4"/>
        <v/>
      </c>
      <c r="BD17" s="230" t="str">
        <f t="shared" si="4"/>
        <v/>
      </c>
      <c r="BE17" s="230" t="str">
        <f t="shared" si="4"/>
        <v/>
      </c>
      <c r="BF17" s="231" t="str">
        <f t="shared" si="4"/>
        <v/>
      </c>
      <c r="BH17" s="560"/>
      <c r="BI17" s="560"/>
    </row>
    <row r="18" spans="1:61" ht="18" customHeight="1" x14ac:dyDescent="0.25">
      <c r="A18" s="559"/>
      <c r="B18" s="559"/>
      <c r="C18" s="559"/>
      <c r="D18" s="559"/>
      <c r="E18" s="290"/>
      <c r="G18" s="291"/>
      <c r="I18" s="95" t="str">
        <f t="shared" si="0"/>
        <v/>
      </c>
      <c r="J18" s="82" t="str">
        <f t="shared" si="0"/>
        <v/>
      </c>
      <c r="K18" s="82" t="str">
        <f t="shared" si="0"/>
        <v/>
      </c>
      <c r="L18" s="82" t="str">
        <f t="shared" si="0"/>
        <v/>
      </c>
      <c r="M18" s="82" t="str">
        <f t="shared" si="0"/>
        <v/>
      </c>
      <c r="N18" s="82" t="str">
        <f t="shared" si="0"/>
        <v/>
      </c>
      <c r="O18" s="82" t="str">
        <f t="shared" si="0"/>
        <v/>
      </c>
      <c r="P18" s="82" t="str">
        <f t="shared" si="0"/>
        <v/>
      </c>
      <c r="Q18" s="82" t="str">
        <f t="shared" si="0"/>
        <v/>
      </c>
      <c r="R18" s="96" t="str">
        <f t="shared" si="0"/>
        <v/>
      </c>
      <c r="S18" s="95" t="str">
        <f t="shared" si="1"/>
        <v/>
      </c>
      <c r="T18" s="82" t="str">
        <f t="shared" si="1"/>
        <v/>
      </c>
      <c r="U18" s="82" t="str">
        <f t="shared" si="1"/>
        <v/>
      </c>
      <c r="V18" s="82" t="str">
        <f t="shared" si="1"/>
        <v/>
      </c>
      <c r="W18" s="82" t="str">
        <f t="shared" si="1"/>
        <v/>
      </c>
      <c r="X18" s="82" t="str">
        <f t="shared" si="1"/>
        <v/>
      </c>
      <c r="Y18" s="82" t="str">
        <f t="shared" si="1"/>
        <v/>
      </c>
      <c r="Z18" s="82" t="str">
        <f t="shared" si="1"/>
        <v/>
      </c>
      <c r="AA18" s="82" t="str">
        <f t="shared" si="1"/>
        <v/>
      </c>
      <c r="AB18" s="82" t="str">
        <f t="shared" si="1"/>
        <v/>
      </c>
      <c r="AC18" s="229" t="str">
        <f t="shared" si="2"/>
        <v/>
      </c>
      <c r="AD18" s="230" t="str">
        <f t="shared" si="2"/>
        <v/>
      </c>
      <c r="AE18" s="230" t="str">
        <f t="shared" si="2"/>
        <v/>
      </c>
      <c r="AF18" s="230" t="str">
        <f t="shared" si="2"/>
        <v/>
      </c>
      <c r="AG18" s="230" t="str">
        <f t="shared" si="2"/>
        <v/>
      </c>
      <c r="AH18" s="230" t="str">
        <f t="shared" si="2"/>
        <v/>
      </c>
      <c r="AI18" s="230" t="str">
        <f t="shared" si="2"/>
        <v/>
      </c>
      <c r="AJ18" s="230" t="str">
        <f t="shared" si="2"/>
        <v/>
      </c>
      <c r="AK18" s="230" t="str">
        <f t="shared" si="2"/>
        <v/>
      </c>
      <c r="AL18" s="231" t="str">
        <f t="shared" si="2"/>
        <v/>
      </c>
      <c r="AM18" s="229" t="str">
        <f t="shared" si="3"/>
        <v/>
      </c>
      <c r="AN18" s="230" t="str">
        <f t="shared" si="3"/>
        <v/>
      </c>
      <c r="AO18" s="230" t="str">
        <f t="shared" si="3"/>
        <v/>
      </c>
      <c r="AP18" s="230" t="str">
        <f t="shared" si="3"/>
        <v/>
      </c>
      <c r="AQ18" s="230" t="str">
        <f t="shared" si="3"/>
        <v/>
      </c>
      <c r="AR18" s="230" t="str">
        <f t="shared" si="3"/>
        <v/>
      </c>
      <c r="AS18" s="230" t="str">
        <f t="shared" si="3"/>
        <v/>
      </c>
      <c r="AT18" s="230" t="str">
        <f t="shared" si="3"/>
        <v/>
      </c>
      <c r="AU18" s="230" t="str">
        <f t="shared" si="3"/>
        <v/>
      </c>
      <c r="AV18" s="231" t="str">
        <f t="shared" si="3"/>
        <v/>
      </c>
      <c r="AW18" s="229" t="str">
        <f t="shared" si="4"/>
        <v/>
      </c>
      <c r="AX18" s="230" t="str">
        <f t="shared" si="4"/>
        <v/>
      </c>
      <c r="AY18" s="230" t="str">
        <f t="shared" si="4"/>
        <v/>
      </c>
      <c r="AZ18" s="230" t="str">
        <f t="shared" si="4"/>
        <v/>
      </c>
      <c r="BA18" s="230" t="str">
        <f t="shared" si="4"/>
        <v/>
      </c>
      <c r="BB18" s="230" t="str">
        <f t="shared" si="4"/>
        <v/>
      </c>
      <c r="BC18" s="230" t="str">
        <f t="shared" si="4"/>
        <v/>
      </c>
      <c r="BD18" s="230" t="str">
        <f t="shared" si="4"/>
        <v/>
      </c>
      <c r="BE18" s="230" t="str">
        <f t="shared" si="4"/>
        <v/>
      </c>
      <c r="BF18" s="231" t="str">
        <f t="shared" si="4"/>
        <v/>
      </c>
      <c r="BH18" s="560"/>
      <c r="BI18" s="560"/>
    </row>
    <row r="19" spans="1:61" ht="18" customHeight="1" x14ac:dyDescent="0.25">
      <c r="A19" s="559"/>
      <c r="B19" s="559"/>
      <c r="C19" s="559"/>
      <c r="D19" s="559"/>
      <c r="E19" s="290"/>
      <c r="G19" s="291"/>
      <c r="I19" s="95" t="str">
        <f t="shared" si="0"/>
        <v/>
      </c>
      <c r="J19" s="82" t="str">
        <f t="shared" si="0"/>
        <v/>
      </c>
      <c r="K19" s="82" t="str">
        <f t="shared" si="0"/>
        <v/>
      </c>
      <c r="L19" s="82" t="str">
        <f t="shared" si="0"/>
        <v/>
      </c>
      <c r="M19" s="82" t="str">
        <f t="shared" si="0"/>
        <v/>
      </c>
      <c r="N19" s="82" t="str">
        <f t="shared" si="0"/>
        <v/>
      </c>
      <c r="O19" s="82" t="str">
        <f t="shared" si="0"/>
        <v/>
      </c>
      <c r="P19" s="82" t="str">
        <f t="shared" si="0"/>
        <v/>
      </c>
      <c r="Q19" s="82" t="str">
        <f t="shared" si="0"/>
        <v/>
      </c>
      <c r="R19" s="96" t="str">
        <f t="shared" si="0"/>
        <v/>
      </c>
      <c r="S19" s="95" t="str">
        <f t="shared" si="1"/>
        <v/>
      </c>
      <c r="T19" s="82" t="str">
        <f t="shared" si="1"/>
        <v/>
      </c>
      <c r="U19" s="82" t="str">
        <f t="shared" si="1"/>
        <v/>
      </c>
      <c r="V19" s="82" t="str">
        <f t="shared" si="1"/>
        <v/>
      </c>
      <c r="W19" s="82" t="str">
        <f t="shared" si="1"/>
        <v/>
      </c>
      <c r="X19" s="82" t="str">
        <f t="shared" si="1"/>
        <v/>
      </c>
      <c r="Y19" s="82" t="str">
        <f t="shared" si="1"/>
        <v/>
      </c>
      <c r="Z19" s="82" t="str">
        <f t="shared" si="1"/>
        <v/>
      </c>
      <c r="AA19" s="82" t="str">
        <f t="shared" si="1"/>
        <v/>
      </c>
      <c r="AB19" s="82" t="str">
        <f t="shared" si="1"/>
        <v/>
      </c>
      <c r="AC19" s="232" t="str">
        <f t="shared" si="2"/>
        <v/>
      </c>
      <c r="AD19" s="233" t="str">
        <f t="shared" si="2"/>
        <v/>
      </c>
      <c r="AE19" s="233" t="str">
        <f t="shared" si="2"/>
        <v/>
      </c>
      <c r="AF19" s="233" t="str">
        <f t="shared" si="2"/>
        <v/>
      </c>
      <c r="AG19" s="233" t="str">
        <f t="shared" si="2"/>
        <v/>
      </c>
      <c r="AH19" s="233" t="str">
        <f t="shared" si="2"/>
        <v/>
      </c>
      <c r="AI19" s="233" t="str">
        <f t="shared" si="2"/>
        <v/>
      </c>
      <c r="AJ19" s="233" t="str">
        <f t="shared" si="2"/>
        <v/>
      </c>
      <c r="AK19" s="233" t="str">
        <f t="shared" si="2"/>
        <v/>
      </c>
      <c r="AL19" s="234" t="str">
        <f t="shared" si="2"/>
        <v/>
      </c>
      <c r="AM19" s="229" t="str">
        <f t="shared" si="3"/>
        <v/>
      </c>
      <c r="AN19" s="230" t="str">
        <f t="shared" si="3"/>
        <v/>
      </c>
      <c r="AO19" s="230" t="str">
        <f t="shared" si="3"/>
        <v/>
      </c>
      <c r="AP19" s="230" t="str">
        <f t="shared" si="3"/>
        <v/>
      </c>
      <c r="AQ19" s="230" t="str">
        <f t="shared" si="3"/>
        <v/>
      </c>
      <c r="AR19" s="230" t="str">
        <f t="shared" si="3"/>
        <v/>
      </c>
      <c r="AS19" s="230" t="str">
        <f t="shared" si="3"/>
        <v/>
      </c>
      <c r="AT19" s="230" t="str">
        <f t="shared" si="3"/>
        <v/>
      </c>
      <c r="AU19" s="230" t="str">
        <f t="shared" si="3"/>
        <v/>
      </c>
      <c r="AV19" s="231" t="str">
        <f t="shared" si="3"/>
        <v/>
      </c>
      <c r="AW19" s="232" t="str">
        <f t="shared" si="4"/>
        <v/>
      </c>
      <c r="AX19" s="233" t="str">
        <f t="shared" si="4"/>
        <v/>
      </c>
      <c r="AY19" s="233" t="str">
        <f t="shared" si="4"/>
        <v/>
      </c>
      <c r="AZ19" s="233" t="str">
        <f t="shared" si="4"/>
        <v/>
      </c>
      <c r="BA19" s="233" t="str">
        <f t="shared" si="4"/>
        <v/>
      </c>
      <c r="BB19" s="233" t="str">
        <f t="shared" si="4"/>
        <v/>
      </c>
      <c r="BC19" s="233" t="str">
        <f t="shared" si="4"/>
        <v/>
      </c>
      <c r="BD19" s="233" t="str">
        <f t="shared" si="4"/>
        <v/>
      </c>
      <c r="BE19" s="233" t="str">
        <f t="shared" si="4"/>
        <v/>
      </c>
      <c r="BF19" s="234" t="str">
        <f t="shared" si="4"/>
        <v/>
      </c>
      <c r="BH19" s="560"/>
      <c r="BI19" s="560"/>
    </row>
    <row r="20" spans="1:61" ht="18" customHeight="1" x14ac:dyDescent="0.25">
      <c r="A20" s="559"/>
      <c r="B20" s="559"/>
      <c r="C20" s="559"/>
      <c r="D20" s="559"/>
      <c r="E20" s="290"/>
      <c r="G20" s="291" t="str">
        <f>+'Parametrizaciones Advisory'!D275</f>
        <v>Probable</v>
      </c>
      <c r="I20" s="86" t="str">
        <f t="shared" ref="I20:R27" si="5">IF(ISERROR(VLOOKUP(CONCATENATE(A510,$I$58,$G$20),resxxx,1,0)),"",A510)</f>
        <v/>
      </c>
      <c r="J20" s="87" t="str">
        <f t="shared" si="5"/>
        <v/>
      </c>
      <c r="K20" s="87" t="str">
        <f t="shared" si="5"/>
        <v/>
      </c>
      <c r="L20" s="87" t="str">
        <f t="shared" si="5"/>
        <v/>
      </c>
      <c r="M20" s="87" t="str">
        <f t="shared" si="5"/>
        <v/>
      </c>
      <c r="N20" s="87" t="str">
        <f t="shared" si="5"/>
        <v/>
      </c>
      <c r="O20" s="87" t="str">
        <f t="shared" si="5"/>
        <v/>
      </c>
      <c r="P20" s="87" t="str">
        <f t="shared" si="5"/>
        <v/>
      </c>
      <c r="Q20" s="87" t="str">
        <f t="shared" si="5"/>
        <v/>
      </c>
      <c r="R20" s="87" t="str">
        <f t="shared" si="5"/>
        <v/>
      </c>
      <c r="S20" s="89" t="str">
        <f t="shared" ref="S20:AB27" si="6">IF(ISERROR(VLOOKUP(CONCATENATE(A510,$S$58,$G$20),resxxx,1,0)),"",A510)</f>
        <v/>
      </c>
      <c r="T20" s="90" t="str">
        <f t="shared" si="6"/>
        <v/>
      </c>
      <c r="U20" s="90" t="str">
        <f t="shared" si="6"/>
        <v/>
      </c>
      <c r="V20" s="90" t="str">
        <f t="shared" si="6"/>
        <v/>
      </c>
      <c r="W20" s="90" t="str">
        <f t="shared" si="6"/>
        <v/>
      </c>
      <c r="X20" s="90" t="str">
        <f t="shared" si="6"/>
        <v/>
      </c>
      <c r="Y20" s="90" t="str">
        <f t="shared" si="6"/>
        <v/>
      </c>
      <c r="Z20" s="90" t="str">
        <f t="shared" si="6"/>
        <v/>
      </c>
      <c r="AA20" s="90" t="str">
        <f t="shared" si="6"/>
        <v/>
      </c>
      <c r="AB20" s="91" t="str">
        <f t="shared" si="6"/>
        <v/>
      </c>
      <c r="AC20" s="82" t="str">
        <f t="shared" ref="AC20:AL27" si="7">IF(ISERROR(VLOOKUP(CONCATENATE(A510,$AC$58,$G$20),resxxx,1,0)),"",A510)</f>
        <v/>
      </c>
      <c r="AD20" s="82" t="str">
        <f t="shared" si="7"/>
        <v/>
      </c>
      <c r="AE20" s="82" t="str">
        <f t="shared" si="7"/>
        <v/>
      </c>
      <c r="AF20" s="82" t="str">
        <f t="shared" si="7"/>
        <v/>
      </c>
      <c r="AG20" s="82" t="str">
        <f t="shared" si="7"/>
        <v/>
      </c>
      <c r="AH20" s="82" t="str">
        <f t="shared" si="7"/>
        <v/>
      </c>
      <c r="AI20" s="82" t="str">
        <f t="shared" si="7"/>
        <v/>
      </c>
      <c r="AJ20" s="82" t="str">
        <f t="shared" si="7"/>
        <v/>
      </c>
      <c r="AK20" s="82" t="str">
        <f t="shared" si="7"/>
        <v/>
      </c>
      <c r="AL20" s="82" t="str">
        <f t="shared" si="7"/>
        <v/>
      </c>
      <c r="AM20" s="235" t="str">
        <f t="shared" ref="AM20:AV27" si="8">IF(ISERROR(VLOOKUP(CONCATENATE(A510,$AM$58,$G$20),resxxx,1,0)),"",A510)</f>
        <v/>
      </c>
      <c r="AN20" s="236" t="str">
        <f t="shared" si="8"/>
        <v/>
      </c>
      <c r="AO20" s="236" t="str">
        <f t="shared" si="8"/>
        <v/>
      </c>
      <c r="AP20" s="236" t="str">
        <f t="shared" si="8"/>
        <v/>
      </c>
      <c r="AQ20" s="236" t="str">
        <f t="shared" si="8"/>
        <v/>
      </c>
      <c r="AR20" s="236" t="str">
        <f t="shared" si="8"/>
        <v/>
      </c>
      <c r="AS20" s="236" t="str">
        <f t="shared" si="8"/>
        <v/>
      </c>
      <c r="AT20" s="236" t="str">
        <f t="shared" si="8"/>
        <v/>
      </c>
      <c r="AU20" s="236" t="str">
        <f t="shared" si="8"/>
        <v/>
      </c>
      <c r="AV20" s="237" t="str">
        <f t="shared" si="8"/>
        <v/>
      </c>
      <c r="AW20" s="235" t="str">
        <f t="shared" ref="AW20:BF27" si="9">IF(ISERROR(VLOOKUP(CONCATENATE(A510,$AW$58,$G$20),resxxx,1,0)),"",A510)</f>
        <v/>
      </c>
      <c r="AX20" s="236" t="str">
        <f t="shared" si="9"/>
        <v/>
      </c>
      <c r="AY20" s="236" t="str">
        <f t="shared" si="9"/>
        <v/>
      </c>
      <c r="AZ20" s="236" t="str">
        <f t="shared" si="9"/>
        <v/>
      </c>
      <c r="BA20" s="236" t="str">
        <f t="shared" si="9"/>
        <v/>
      </c>
      <c r="BB20" s="236" t="str">
        <f t="shared" si="9"/>
        <v/>
      </c>
      <c r="BC20" s="236" t="str">
        <f t="shared" si="9"/>
        <v/>
      </c>
      <c r="BD20" s="236" t="str">
        <f t="shared" si="9"/>
        <v/>
      </c>
      <c r="BE20" s="236" t="str">
        <f t="shared" si="9"/>
        <v/>
      </c>
      <c r="BF20" s="237" t="str">
        <f t="shared" si="9"/>
        <v/>
      </c>
      <c r="BH20" s="561" t="s">
        <v>238</v>
      </c>
      <c r="BI20" s="561"/>
    </row>
    <row r="21" spans="1:61" ht="18" customHeight="1" x14ac:dyDescent="0.25">
      <c r="A21" s="559"/>
      <c r="B21" s="559"/>
      <c r="C21" s="559"/>
      <c r="D21" s="559"/>
      <c r="E21" s="290"/>
      <c r="G21" s="291"/>
      <c r="I21" s="92" t="str">
        <f t="shared" si="5"/>
        <v/>
      </c>
      <c r="J21" s="93" t="str">
        <f t="shared" si="5"/>
        <v/>
      </c>
      <c r="K21" s="93" t="str">
        <f t="shared" si="5"/>
        <v/>
      </c>
      <c r="L21" s="93" t="str">
        <f t="shared" si="5"/>
        <v/>
      </c>
      <c r="M21" s="93" t="str">
        <f t="shared" si="5"/>
        <v/>
      </c>
      <c r="N21" s="93" t="str">
        <f t="shared" si="5"/>
        <v/>
      </c>
      <c r="O21" s="93" t="str">
        <f t="shared" si="5"/>
        <v/>
      </c>
      <c r="P21" s="93" t="str">
        <f t="shared" si="5"/>
        <v/>
      </c>
      <c r="Q21" s="93" t="str">
        <f t="shared" si="5"/>
        <v/>
      </c>
      <c r="R21" s="93" t="str">
        <f t="shared" si="5"/>
        <v/>
      </c>
      <c r="S21" s="95" t="str">
        <f t="shared" si="6"/>
        <v/>
      </c>
      <c r="T21" s="82" t="str">
        <f t="shared" si="6"/>
        <v/>
      </c>
      <c r="U21" s="82" t="str">
        <f t="shared" si="6"/>
        <v/>
      </c>
      <c r="V21" s="82" t="str">
        <f t="shared" si="6"/>
        <v/>
      </c>
      <c r="W21" s="82" t="str">
        <f t="shared" si="6"/>
        <v/>
      </c>
      <c r="X21" s="82" t="str">
        <f t="shared" si="6"/>
        <v/>
      </c>
      <c r="Y21" s="82" t="str">
        <f t="shared" si="6"/>
        <v/>
      </c>
      <c r="Z21" s="82" t="str">
        <f t="shared" si="6"/>
        <v/>
      </c>
      <c r="AA21" s="82" t="str">
        <f t="shared" si="6"/>
        <v/>
      </c>
      <c r="AB21" s="96" t="str">
        <f t="shared" si="6"/>
        <v/>
      </c>
      <c r="AC21" s="82" t="str">
        <f t="shared" si="7"/>
        <v/>
      </c>
      <c r="AD21" s="82" t="str">
        <f t="shared" si="7"/>
        <v/>
      </c>
      <c r="AE21" s="82" t="str">
        <f t="shared" si="7"/>
        <v/>
      </c>
      <c r="AF21" s="82" t="str">
        <f t="shared" si="7"/>
        <v/>
      </c>
      <c r="AG21" s="82" t="str">
        <f t="shared" si="7"/>
        <v/>
      </c>
      <c r="AH21" s="82" t="str">
        <f t="shared" si="7"/>
        <v/>
      </c>
      <c r="AI21" s="82" t="str">
        <f t="shared" si="7"/>
        <v/>
      </c>
      <c r="AJ21" s="82" t="str">
        <f t="shared" si="7"/>
        <v/>
      </c>
      <c r="AK21" s="82" t="str">
        <f t="shared" si="7"/>
        <v/>
      </c>
      <c r="AL21" s="82" t="str">
        <f t="shared" si="7"/>
        <v/>
      </c>
      <c r="AM21" s="238" t="str">
        <f t="shared" si="8"/>
        <v/>
      </c>
      <c r="AN21" s="239" t="str">
        <f t="shared" si="8"/>
        <v/>
      </c>
      <c r="AO21" s="239" t="str">
        <f t="shared" si="8"/>
        <v/>
      </c>
      <c r="AP21" s="239" t="str">
        <f t="shared" si="8"/>
        <v/>
      </c>
      <c r="AQ21" s="239" t="str">
        <f t="shared" si="8"/>
        <v/>
      </c>
      <c r="AR21" s="239" t="str">
        <f t="shared" si="8"/>
        <v/>
      </c>
      <c r="AS21" s="239" t="str">
        <f t="shared" si="8"/>
        <v/>
      </c>
      <c r="AT21" s="239" t="str">
        <f t="shared" si="8"/>
        <v/>
      </c>
      <c r="AU21" s="239" t="str">
        <f t="shared" si="8"/>
        <v/>
      </c>
      <c r="AV21" s="240" t="str">
        <f t="shared" si="8"/>
        <v/>
      </c>
      <c r="AW21" s="238" t="str">
        <f t="shared" si="9"/>
        <v/>
      </c>
      <c r="AX21" s="230" t="str">
        <f t="shared" si="9"/>
        <v/>
      </c>
      <c r="AY21" s="239" t="str">
        <f t="shared" si="9"/>
        <v/>
      </c>
      <c r="AZ21" s="239" t="str">
        <f t="shared" si="9"/>
        <v/>
      </c>
      <c r="BA21" s="239" t="str">
        <f t="shared" si="9"/>
        <v/>
      </c>
      <c r="BB21" s="239" t="str">
        <f t="shared" si="9"/>
        <v/>
      </c>
      <c r="BC21" s="239" t="str">
        <f t="shared" si="9"/>
        <v/>
      </c>
      <c r="BD21" s="239" t="str">
        <f t="shared" si="9"/>
        <v/>
      </c>
      <c r="BE21" s="239" t="str">
        <f t="shared" si="9"/>
        <v/>
      </c>
      <c r="BF21" s="240" t="str">
        <f t="shared" si="9"/>
        <v/>
      </c>
      <c r="BH21" s="561"/>
      <c r="BI21" s="561"/>
    </row>
    <row r="22" spans="1:61" ht="18" customHeight="1" x14ac:dyDescent="0.25">
      <c r="A22" s="559"/>
      <c r="B22" s="559"/>
      <c r="C22" s="559"/>
      <c r="D22" s="559"/>
      <c r="E22" s="290"/>
      <c r="G22" s="291"/>
      <c r="I22" s="92" t="str">
        <f t="shared" si="5"/>
        <v/>
      </c>
      <c r="J22" s="93" t="str">
        <f t="shared" si="5"/>
        <v/>
      </c>
      <c r="K22" s="93" t="str">
        <f t="shared" si="5"/>
        <v/>
      </c>
      <c r="L22" s="93" t="str">
        <f t="shared" si="5"/>
        <v/>
      </c>
      <c r="M22" s="93" t="str">
        <f t="shared" si="5"/>
        <v/>
      </c>
      <c r="N22" s="93" t="str">
        <f t="shared" si="5"/>
        <v/>
      </c>
      <c r="O22" s="93" t="str">
        <f t="shared" si="5"/>
        <v/>
      </c>
      <c r="P22" s="93" t="str">
        <f t="shared" si="5"/>
        <v/>
      </c>
      <c r="Q22" s="93" t="str">
        <f t="shared" si="5"/>
        <v/>
      </c>
      <c r="R22" s="93" t="str">
        <f t="shared" si="5"/>
        <v/>
      </c>
      <c r="S22" s="95" t="str">
        <f t="shared" si="6"/>
        <v/>
      </c>
      <c r="T22" s="82" t="str">
        <f t="shared" si="6"/>
        <v/>
      </c>
      <c r="U22" s="82" t="str">
        <f t="shared" si="6"/>
        <v/>
      </c>
      <c r="V22" s="82" t="str">
        <f t="shared" si="6"/>
        <v/>
      </c>
      <c r="W22" s="82" t="str">
        <f t="shared" si="6"/>
        <v/>
      </c>
      <c r="X22" s="82" t="str">
        <f t="shared" si="6"/>
        <v/>
      </c>
      <c r="Y22" s="82" t="str">
        <f t="shared" si="6"/>
        <v/>
      </c>
      <c r="Z22" s="82" t="str">
        <f t="shared" si="6"/>
        <v/>
      </c>
      <c r="AA22" s="82" t="str">
        <f t="shared" si="6"/>
        <v/>
      </c>
      <c r="AB22" s="96" t="str">
        <f t="shared" si="6"/>
        <v/>
      </c>
      <c r="AC22" s="82" t="str">
        <f t="shared" si="7"/>
        <v/>
      </c>
      <c r="AD22" s="82" t="str">
        <f t="shared" si="7"/>
        <v/>
      </c>
      <c r="AE22" s="82" t="str">
        <f t="shared" si="7"/>
        <v/>
      </c>
      <c r="AF22" s="82" t="str">
        <f t="shared" si="7"/>
        <v/>
      </c>
      <c r="AG22" s="82" t="str">
        <f t="shared" si="7"/>
        <v/>
      </c>
      <c r="AH22" s="82" t="str">
        <f t="shared" si="7"/>
        <v/>
      </c>
      <c r="AI22" s="82" t="str">
        <f t="shared" si="7"/>
        <v/>
      </c>
      <c r="AJ22" s="82" t="str">
        <f t="shared" si="7"/>
        <v/>
      </c>
      <c r="AK22" s="82" t="str">
        <f t="shared" si="7"/>
        <v/>
      </c>
      <c r="AL22" s="82" t="str">
        <f t="shared" si="7"/>
        <v/>
      </c>
      <c r="AM22" s="238" t="str">
        <f t="shared" si="8"/>
        <v/>
      </c>
      <c r="AN22" s="239" t="str">
        <f t="shared" si="8"/>
        <v/>
      </c>
      <c r="AO22" s="239" t="str">
        <f t="shared" si="8"/>
        <v/>
      </c>
      <c r="AP22" s="239" t="str">
        <f t="shared" si="8"/>
        <v/>
      </c>
      <c r="AQ22" s="239" t="str">
        <f t="shared" si="8"/>
        <v/>
      </c>
      <c r="AR22" s="239" t="str">
        <f t="shared" si="8"/>
        <v/>
      </c>
      <c r="AS22" s="239" t="str">
        <f t="shared" si="8"/>
        <v/>
      </c>
      <c r="AT22" s="239" t="str">
        <f t="shared" si="8"/>
        <v/>
      </c>
      <c r="AU22" s="239" t="str">
        <f t="shared" si="8"/>
        <v/>
      </c>
      <c r="AV22" s="240" t="str">
        <f t="shared" si="8"/>
        <v/>
      </c>
      <c r="AW22" s="238" t="str">
        <f t="shared" si="9"/>
        <v/>
      </c>
      <c r="AX22" s="239" t="str">
        <f t="shared" si="9"/>
        <v/>
      </c>
      <c r="AY22" s="239" t="str">
        <f t="shared" si="9"/>
        <v/>
      </c>
      <c r="AZ22" s="239" t="str">
        <f t="shared" si="9"/>
        <v/>
      </c>
      <c r="BA22" s="239" t="str">
        <f t="shared" si="9"/>
        <v/>
      </c>
      <c r="BB22" s="239" t="str">
        <f t="shared" si="9"/>
        <v/>
      </c>
      <c r="BC22" s="239" t="str">
        <f t="shared" si="9"/>
        <v/>
      </c>
      <c r="BD22" s="239" t="str">
        <f t="shared" si="9"/>
        <v/>
      </c>
      <c r="BE22" s="239" t="str">
        <f t="shared" si="9"/>
        <v/>
      </c>
      <c r="BF22" s="240" t="str">
        <f t="shared" si="9"/>
        <v/>
      </c>
      <c r="BH22" s="561"/>
      <c r="BI22" s="561"/>
    </row>
    <row r="23" spans="1:61" ht="18" customHeight="1" x14ac:dyDescent="0.25">
      <c r="A23" s="559"/>
      <c r="B23" s="559"/>
      <c r="C23" s="559"/>
      <c r="D23" s="559"/>
      <c r="E23" s="290"/>
      <c r="G23" s="291"/>
      <c r="I23" s="92" t="str">
        <f t="shared" si="5"/>
        <v/>
      </c>
      <c r="J23" s="93" t="str">
        <f t="shared" si="5"/>
        <v/>
      </c>
      <c r="K23" s="93" t="str">
        <f t="shared" si="5"/>
        <v/>
      </c>
      <c r="L23" s="93" t="str">
        <f t="shared" si="5"/>
        <v/>
      </c>
      <c r="M23" s="93" t="str">
        <f t="shared" si="5"/>
        <v/>
      </c>
      <c r="N23" s="93" t="str">
        <f t="shared" si="5"/>
        <v/>
      </c>
      <c r="O23" s="93" t="str">
        <f t="shared" si="5"/>
        <v/>
      </c>
      <c r="P23" s="93" t="str">
        <f t="shared" si="5"/>
        <v/>
      </c>
      <c r="Q23" s="93" t="str">
        <f t="shared" si="5"/>
        <v/>
      </c>
      <c r="R23" s="93" t="str">
        <f t="shared" si="5"/>
        <v/>
      </c>
      <c r="S23" s="95" t="str">
        <f t="shared" si="6"/>
        <v/>
      </c>
      <c r="T23" s="82" t="str">
        <f t="shared" si="6"/>
        <v/>
      </c>
      <c r="U23" s="82" t="str">
        <f t="shared" si="6"/>
        <v/>
      </c>
      <c r="V23" s="82" t="str">
        <f t="shared" si="6"/>
        <v/>
      </c>
      <c r="W23" s="82" t="str">
        <f t="shared" si="6"/>
        <v/>
      </c>
      <c r="X23" s="82" t="str">
        <f t="shared" si="6"/>
        <v/>
      </c>
      <c r="Y23" s="82" t="str">
        <f t="shared" si="6"/>
        <v/>
      </c>
      <c r="Z23" s="82" t="str">
        <f t="shared" si="6"/>
        <v/>
      </c>
      <c r="AA23" s="82" t="str">
        <f t="shared" si="6"/>
        <v/>
      </c>
      <c r="AB23" s="96" t="str">
        <f t="shared" si="6"/>
        <v/>
      </c>
      <c r="AC23" s="82" t="str">
        <f t="shared" si="7"/>
        <v/>
      </c>
      <c r="AD23" s="82" t="str">
        <f t="shared" si="7"/>
        <v/>
      </c>
      <c r="AE23" s="82" t="str">
        <f t="shared" si="7"/>
        <v/>
      </c>
      <c r="AF23" s="82" t="str">
        <f t="shared" si="7"/>
        <v/>
      </c>
      <c r="AG23" s="82" t="str">
        <f t="shared" si="7"/>
        <v/>
      </c>
      <c r="AH23" s="82" t="str">
        <f t="shared" si="7"/>
        <v/>
      </c>
      <c r="AI23" s="82" t="str">
        <f t="shared" si="7"/>
        <v/>
      </c>
      <c r="AJ23" s="82" t="str">
        <f t="shared" si="7"/>
        <v/>
      </c>
      <c r="AK23" s="82" t="str">
        <f t="shared" si="7"/>
        <v/>
      </c>
      <c r="AL23" s="82" t="str">
        <f t="shared" si="7"/>
        <v/>
      </c>
      <c r="AM23" s="238" t="str">
        <f t="shared" si="8"/>
        <v/>
      </c>
      <c r="AN23" s="239" t="str">
        <f t="shared" si="8"/>
        <v/>
      </c>
      <c r="AO23" s="239" t="str">
        <f t="shared" si="8"/>
        <v/>
      </c>
      <c r="AP23" s="239" t="str">
        <f t="shared" si="8"/>
        <v/>
      </c>
      <c r="AQ23" s="239" t="str">
        <f t="shared" si="8"/>
        <v/>
      </c>
      <c r="AR23" s="239" t="str">
        <f t="shared" si="8"/>
        <v/>
      </c>
      <c r="AS23" s="239" t="str">
        <f t="shared" si="8"/>
        <v/>
      </c>
      <c r="AT23" s="239" t="str">
        <f t="shared" si="8"/>
        <v/>
      </c>
      <c r="AU23" s="239" t="str">
        <f t="shared" si="8"/>
        <v/>
      </c>
      <c r="AV23" s="240" t="str">
        <f t="shared" si="8"/>
        <v/>
      </c>
      <c r="AW23" s="238" t="str">
        <f t="shared" si="9"/>
        <v/>
      </c>
      <c r="AX23" s="239" t="str">
        <f t="shared" si="9"/>
        <v/>
      </c>
      <c r="AY23" s="239" t="str">
        <f t="shared" si="9"/>
        <v/>
      </c>
      <c r="AZ23" s="239" t="str">
        <f t="shared" si="9"/>
        <v/>
      </c>
      <c r="BA23" s="239" t="str">
        <f t="shared" si="9"/>
        <v/>
      </c>
      <c r="BB23" s="239" t="str">
        <f t="shared" si="9"/>
        <v/>
      </c>
      <c r="BC23" s="239" t="str">
        <f t="shared" si="9"/>
        <v/>
      </c>
      <c r="BD23" s="239" t="str">
        <f t="shared" si="9"/>
        <v/>
      </c>
      <c r="BE23" s="239" t="str">
        <f t="shared" si="9"/>
        <v/>
      </c>
      <c r="BF23" s="240" t="str">
        <f t="shared" si="9"/>
        <v/>
      </c>
      <c r="BH23" s="561"/>
      <c r="BI23" s="561"/>
    </row>
    <row r="24" spans="1:61" ht="18" customHeight="1" x14ac:dyDescent="0.25">
      <c r="A24" s="559"/>
      <c r="B24" s="559"/>
      <c r="C24" s="559"/>
      <c r="D24" s="559"/>
      <c r="E24" s="290"/>
      <c r="G24" s="291"/>
      <c r="I24" s="92" t="str">
        <f t="shared" si="5"/>
        <v/>
      </c>
      <c r="J24" s="93" t="str">
        <f t="shared" si="5"/>
        <v/>
      </c>
      <c r="K24" s="93" t="str">
        <f t="shared" si="5"/>
        <v/>
      </c>
      <c r="L24" s="93" t="str">
        <f t="shared" si="5"/>
        <v/>
      </c>
      <c r="M24" s="93" t="str">
        <f t="shared" si="5"/>
        <v/>
      </c>
      <c r="N24" s="93" t="str">
        <f t="shared" si="5"/>
        <v/>
      </c>
      <c r="O24" s="93" t="str">
        <f t="shared" si="5"/>
        <v/>
      </c>
      <c r="P24" s="93" t="str">
        <f t="shared" si="5"/>
        <v/>
      </c>
      <c r="Q24" s="93" t="str">
        <f t="shared" si="5"/>
        <v/>
      </c>
      <c r="R24" s="93" t="str">
        <f t="shared" si="5"/>
        <v/>
      </c>
      <c r="S24" s="95" t="str">
        <f t="shared" si="6"/>
        <v/>
      </c>
      <c r="T24" s="82" t="str">
        <f t="shared" si="6"/>
        <v/>
      </c>
      <c r="U24" s="82" t="str">
        <f t="shared" si="6"/>
        <v/>
      </c>
      <c r="V24" s="82" t="str">
        <f t="shared" si="6"/>
        <v/>
      </c>
      <c r="W24" s="82" t="str">
        <f t="shared" si="6"/>
        <v/>
      </c>
      <c r="X24" s="82" t="str">
        <f t="shared" si="6"/>
        <v/>
      </c>
      <c r="Y24" s="82" t="str">
        <f t="shared" si="6"/>
        <v/>
      </c>
      <c r="Z24" s="82" t="str">
        <f t="shared" si="6"/>
        <v/>
      </c>
      <c r="AA24" s="82" t="str">
        <f t="shared" si="6"/>
        <v/>
      </c>
      <c r="AB24" s="96" t="str">
        <f t="shared" si="6"/>
        <v/>
      </c>
      <c r="AC24" s="82" t="str">
        <f t="shared" si="7"/>
        <v/>
      </c>
      <c r="AD24" s="82" t="str">
        <f t="shared" si="7"/>
        <v/>
      </c>
      <c r="AE24" s="82" t="str">
        <f t="shared" si="7"/>
        <v/>
      </c>
      <c r="AF24" s="82" t="str">
        <f t="shared" si="7"/>
        <v/>
      </c>
      <c r="AG24" s="82" t="str">
        <f t="shared" si="7"/>
        <v/>
      </c>
      <c r="AH24" s="82" t="str">
        <f t="shared" si="7"/>
        <v/>
      </c>
      <c r="AI24" s="82" t="str">
        <f t="shared" si="7"/>
        <v/>
      </c>
      <c r="AJ24" s="82" t="str">
        <f t="shared" si="7"/>
        <v/>
      </c>
      <c r="AK24" s="82" t="str">
        <f t="shared" si="7"/>
        <v/>
      </c>
      <c r="AL24" s="82" t="str">
        <f t="shared" si="7"/>
        <v/>
      </c>
      <c r="AM24" s="238" t="str">
        <f t="shared" si="8"/>
        <v/>
      </c>
      <c r="AN24" s="239" t="str">
        <f t="shared" si="8"/>
        <v/>
      </c>
      <c r="AO24" s="239" t="str">
        <f t="shared" si="8"/>
        <v/>
      </c>
      <c r="AP24" s="239" t="str">
        <f t="shared" si="8"/>
        <v/>
      </c>
      <c r="AQ24" s="239" t="str">
        <f t="shared" si="8"/>
        <v/>
      </c>
      <c r="AR24" s="239" t="str">
        <f t="shared" si="8"/>
        <v/>
      </c>
      <c r="AS24" s="239" t="str">
        <f t="shared" si="8"/>
        <v/>
      </c>
      <c r="AT24" s="239" t="str">
        <f t="shared" si="8"/>
        <v/>
      </c>
      <c r="AU24" s="239" t="str">
        <f t="shared" si="8"/>
        <v/>
      </c>
      <c r="AV24" s="240" t="str">
        <f t="shared" si="8"/>
        <v/>
      </c>
      <c r="AW24" s="238" t="str">
        <f t="shared" si="9"/>
        <v/>
      </c>
      <c r="AX24" s="239" t="str">
        <f t="shared" si="9"/>
        <v/>
      </c>
      <c r="AY24" s="239" t="str">
        <f t="shared" si="9"/>
        <v/>
      </c>
      <c r="AZ24" s="239" t="str">
        <f t="shared" si="9"/>
        <v/>
      </c>
      <c r="BA24" s="239" t="str">
        <f t="shared" si="9"/>
        <v/>
      </c>
      <c r="BB24" s="239" t="str">
        <f t="shared" si="9"/>
        <v/>
      </c>
      <c r="BC24" s="239" t="str">
        <f t="shared" si="9"/>
        <v/>
      </c>
      <c r="BD24" s="239" t="str">
        <f t="shared" si="9"/>
        <v/>
      </c>
      <c r="BE24" s="239" t="str">
        <f t="shared" si="9"/>
        <v/>
      </c>
      <c r="BF24" s="240" t="str">
        <f t="shared" si="9"/>
        <v/>
      </c>
      <c r="BH24" s="561"/>
      <c r="BI24" s="561"/>
    </row>
    <row r="25" spans="1:61" ht="18" customHeight="1" x14ac:dyDescent="0.25">
      <c r="A25" s="559"/>
      <c r="B25" s="559"/>
      <c r="C25" s="559"/>
      <c r="D25" s="559"/>
      <c r="E25" s="290"/>
      <c r="G25" s="291"/>
      <c r="I25" s="92" t="str">
        <f t="shared" si="5"/>
        <v/>
      </c>
      <c r="J25" s="93" t="str">
        <f t="shared" si="5"/>
        <v/>
      </c>
      <c r="K25" s="93" t="str">
        <f t="shared" si="5"/>
        <v/>
      </c>
      <c r="L25" s="93" t="str">
        <f t="shared" si="5"/>
        <v/>
      </c>
      <c r="M25" s="93" t="str">
        <f t="shared" si="5"/>
        <v/>
      </c>
      <c r="N25" s="93" t="str">
        <f t="shared" si="5"/>
        <v/>
      </c>
      <c r="O25" s="93" t="str">
        <f t="shared" si="5"/>
        <v/>
      </c>
      <c r="P25" s="93" t="str">
        <f t="shared" si="5"/>
        <v/>
      </c>
      <c r="Q25" s="93" t="str">
        <f t="shared" si="5"/>
        <v/>
      </c>
      <c r="R25" s="93" t="str">
        <f t="shared" si="5"/>
        <v/>
      </c>
      <c r="S25" s="95" t="str">
        <f t="shared" si="6"/>
        <v/>
      </c>
      <c r="T25" s="82" t="str">
        <f t="shared" si="6"/>
        <v/>
      </c>
      <c r="U25" s="82" t="str">
        <f t="shared" si="6"/>
        <v/>
      </c>
      <c r="V25" s="82" t="str">
        <f t="shared" si="6"/>
        <v/>
      </c>
      <c r="W25" s="82" t="str">
        <f t="shared" si="6"/>
        <v/>
      </c>
      <c r="X25" s="82" t="str">
        <f t="shared" si="6"/>
        <v/>
      </c>
      <c r="Y25" s="82" t="str">
        <f t="shared" si="6"/>
        <v/>
      </c>
      <c r="Z25" s="82" t="str">
        <f t="shared" si="6"/>
        <v/>
      </c>
      <c r="AA25" s="82" t="str">
        <f t="shared" si="6"/>
        <v/>
      </c>
      <c r="AB25" s="96" t="str">
        <f t="shared" si="6"/>
        <v/>
      </c>
      <c r="AC25" s="82" t="str">
        <f t="shared" si="7"/>
        <v/>
      </c>
      <c r="AD25" s="82" t="str">
        <f t="shared" si="7"/>
        <v/>
      </c>
      <c r="AE25" s="82" t="str">
        <f t="shared" si="7"/>
        <v/>
      </c>
      <c r="AF25" s="82" t="str">
        <f t="shared" si="7"/>
        <v/>
      </c>
      <c r="AG25" s="82" t="str">
        <f t="shared" si="7"/>
        <v/>
      </c>
      <c r="AH25" s="82" t="str">
        <f t="shared" si="7"/>
        <v/>
      </c>
      <c r="AI25" s="82" t="str">
        <f t="shared" si="7"/>
        <v/>
      </c>
      <c r="AJ25" s="82" t="str">
        <f t="shared" si="7"/>
        <v/>
      </c>
      <c r="AK25" s="82" t="str">
        <f t="shared" si="7"/>
        <v/>
      </c>
      <c r="AL25" s="82" t="str">
        <f t="shared" si="7"/>
        <v/>
      </c>
      <c r="AM25" s="238" t="str">
        <f t="shared" si="8"/>
        <v/>
      </c>
      <c r="AN25" s="239" t="str">
        <f t="shared" si="8"/>
        <v/>
      </c>
      <c r="AO25" s="239" t="str">
        <f t="shared" si="8"/>
        <v/>
      </c>
      <c r="AP25" s="239" t="str">
        <f t="shared" si="8"/>
        <v/>
      </c>
      <c r="AQ25" s="239" t="str">
        <f t="shared" si="8"/>
        <v/>
      </c>
      <c r="AR25" s="239" t="str">
        <f t="shared" si="8"/>
        <v/>
      </c>
      <c r="AS25" s="239" t="str">
        <f t="shared" si="8"/>
        <v/>
      </c>
      <c r="AT25" s="239" t="str">
        <f t="shared" si="8"/>
        <v/>
      </c>
      <c r="AU25" s="239" t="str">
        <f t="shared" si="8"/>
        <v/>
      </c>
      <c r="AV25" s="240" t="str">
        <f t="shared" si="8"/>
        <v/>
      </c>
      <c r="AW25" s="238" t="str">
        <f t="shared" si="9"/>
        <v/>
      </c>
      <c r="AX25" s="239" t="str">
        <f t="shared" si="9"/>
        <v/>
      </c>
      <c r="AY25" s="239" t="str">
        <f t="shared" si="9"/>
        <v/>
      </c>
      <c r="AZ25" s="239" t="str">
        <f t="shared" si="9"/>
        <v/>
      </c>
      <c r="BA25" s="239" t="str">
        <f t="shared" si="9"/>
        <v/>
      </c>
      <c r="BB25" s="239" t="str">
        <f t="shared" si="9"/>
        <v/>
      </c>
      <c r="BC25" s="239" t="str">
        <f t="shared" si="9"/>
        <v/>
      </c>
      <c r="BD25" s="239" t="str">
        <f t="shared" si="9"/>
        <v/>
      </c>
      <c r="BE25" s="239" t="str">
        <f t="shared" si="9"/>
        <v/>
      </c>
      <c r="BF25" s="240" t="str">
        <f t="shared" si="9"/>
        <v/>
      </c>
      <c r="BH25" s="561"/>
      <c r="BI25" s="561"/>
    </row>
    <row r="26" spans="1:61" ht="18" customHeight="1" x14ac:dyDescent="0.25">
      <c r="A26" s="559"/>
      <c r="B26" s="559"/>
      <c r="C26" s="559"/>
      <c r="D26" s="559"/>
      <c r="E26" s="290"/>
      <c r="G26" s="291"/>
      <c r="I26" s="92" t="str">
        <f t="shared" si="5"/>
        <v/>
      </c>
      <c r="J26" s="93" t="str">
        <f t="shared" si="5"/>
        <v/>
      </c>
      <c r="K26" s="93" t="str">
        <f t="shared" si="5"/>
        <v/>
      </c>
      <c r="L26" s="93" t="str">
        <f t="shared" si="5"/>
        <v/>
      </c>
      <c r="M26" s="93" t="str">
        <f t="shared" si="5"/>
        <v/>
      </c>
      <c r="N26" s="93" t="str">
        <f t="shared" si="5"/>
        <v/>
      </c>
      <c r="O26" s="93" t="str">
        <f t="shared" si="5"/>
        <v/>
      </c>
      <c r="P26" s="93" t="str">
        <f t="shared" si="5"/>
        <v/>
      </c>
      <c r="Q26" s="93" t="str">
        <f t="shared" si="5"/>
        <v/>
      </c>
      <c r="R26" s="93" t="str">
        <f t="shared" si="5"/>
        <v/>
      </c>
      <c r="S26" s="95" t="str">
        <f t="shared" si="6"/>
        <v/>
      </c>
      <c r="T26" s="82" t="str">
        <f t="shared" si="6"/>
        <v/>
      </c>
      <c r="U26" s="82" t="str">
        <f t="shared" si="6"/>
        <v/>
      </c>
      <c r="V26" s="82" t="str">
        <f t="shared" si="6"/>
        <v/>
      </c>
      <c r="W26" s="82" t="str">
        <f t="shared" si="6"/>
        <v/>
      </c>
      <c r="X26" s="82" t="str">
        <f t="shared" si="6"/>
        <v/>
      </c>
      <c r="Y26" s="82" t="str">
        <f t="shared" si="6"/>
        <v/>
      </c>
      <c r="Z26" s="82" t="str">
        <f t="shared" si="6"/>
        <v/>
      </c>
      <c r="AA26" s="82" t="str">
        <f t="shared" si="6"/>
        <v/>
      </c>
      <c r="AB26" s="96" t="str">
        <f t="shared" si="6"/>
        <v/>
      </c>
      <c r="AC26" s="82" t="str">
        <f t="shared" si="7"/>
        <v/>
      </c>
      <c r="AD26" s="82" t="str">
        <f t="shared" si="7"/>
        <v/>
      </c>
      <c r="AE26" s="82" t="str">
        <f t="shared" si="7"/>
        <v/>
      </c>
      <c r="AF26" s="82" t="str">
        <f t="shared" si="7"/>
        <v/>
      </c>
      <c r="AG26" s="82" t="str">
        <f t="shared" si="7"/>
        <v/>
      </c>
      <c r="AH26" s="82" t="str">
        <f t="shared" si="7"/>
        <v/>
      </c>
      <c r="AI26" s="82" t="str">
        <f t="shared" si="7"/>
        <v/>
      </c>
      <c r="AJ26" s="82" t="str">
        <f t="shared" si="7"/>
        <v/>
      </c>
      <c r="AK26" s="82" t="str">
        <f t="shared" si="7"/>
        <v/>
      </c>
      <c r="AL26" s="82" t="str">
        <f t="shared" si="7"/>
        <v/>
      </c>
      <c r="AM26" s="238" t="str">
        <f t="shared" si="8"/>
        <v/>
      </c>
      <c r="AN26" s="239" t="str">
        <f t="shared" si="8"/>
        <v/>
      </c>
      <c r="AO26" s="239" t="str">
        <f t="shared" si="8"/>
        <v/>
      </c>
      <c r="AP26" s="239" t="str">
        <f t="shared" si="8"/>
        <v/>
      </c>
      <c r="AQ26" s="239" t="str">
        <f t="shared" si="8"/>
        <v/>
      </c>
      <c r="AR26" s="239" t="str">
        <f t="shared" si="8"/>
        <v/>
      </c>
      <c r="AS26" s="239" t="str">
        <f t="shared" si="8"/>
        <v/>
      </c>
      <c r="AT26" s="239" t="str">
        <f t="shared" si="8"/>
        <v/>
      </c>
      <c r="AU26" s="239" t="str">
        <f t="shared" si="8"/>
        <v/>
      </c>
      <c r="AV26" s="240" t="str">
        <f t="shared" si="8"/>
        <v/>
      </c>
      <c r="AW26" s="238" t="str">
        <f t="shared" si="9"/>
        <v/>
      </c>
      <c r="AX26" s="239" t="str">
        <f t="shared" si="9"/>
        <v/>
      </c>
      <c r="AY26" s="239" t="str">
        <f t="shared" si="9"/>
        <v/>
      </c>
      <c r="AZ26" s="239" t="str">
        <f t="shared" si="9"/>
        <v/>
      </c>
      <c r="BA26" s="239" t="str">
        <f t="shared" si="9"/>
        <v/>
      </c>
      <c r="BB26" s="239" t="str">
        <f t="shared" si="9"/>
        <v/>
      </c>
      <c r="BC26" s="239" t="str">
        <f t="shared" si="9"/>
        <v/>
      </c>
      <c r="BD26" s="239" t="str">
        <f t="shared" si="9"/>
        <v/>
      </c>
      <c r="BE26" s="239" t="str">
        <f t="shared" si="9"/>
        <v/>
      </c>
      <c r="BF26" s="240" t="str">
        <f t="shared" si="9"/>
        <v/>
      </c>
      <c r="BH26" s="561"/>
      <c r="BI26" s="561"/>
    </row>
    <row r="27" spans="1:61" ht="18" customHeight="1" x14ac:dyDescent="0.25">
      <c r="A27" s="559"/>
      <c r="B27" s="559"/>
      <c r="C27" s="559"/>
      <c r="D27" s="559"/>
      <c r="E27" s="290"/>
      <c r="G27" s="291"/>
      <c r="I27" s="92" t="str">
        <f t="shared" si="5"/>
        <v/>
      </c>
      <c r="J27" s="93" t="str">
        <f t="shared" si="5"/>
        <v/>
      </c>
      <c r="K27" s="93" t="str">
        <f t="shared" si="5"/>
        <v/>
      </c>
      <c r="L27" s="93" t="str">
        <f t="shared" si="5"/>
        <v/>
      </c>
      <c r="M27" s="93" t="str">
        <f t="shared" si="5"/>
        <v/>
      </c>
      <c r="N27" s="93" t="str">
        <f t="shared" si="5"/>
        <v/>
      </c>
      <c r="O27" s="93" t="str">
        <f t="shared" si="5"/>
        <v/>
      </c>
      <c r="P27" s="93" t="str">
        <f t="shared" si="5"/>
        <v/>
      </c>
      <c r="Q27" s="93" t="str">
        <f t="shared" si="5"/>
        <v/>
      </c>
      <c r="R27" s="93" t="str">
        <f t="shared" si="5"/>
        <v/>
      </c>
      <c r="S27" s="100" t="str">
        <f t="shared" si="6"/>
        <v/>
      </c>
      <c r="T27" s="101" t="str">
        <f t="shared" si="6"/>
        <v/>
      </c>
      <c r="U27" s="101" t="str">
        <f t="shared" si="6"/>
        <v/>
      </c>
      <c r="V27" s="101" t="str">
        <f t="shared" si="6"/>
        <v/>
      </c>
      <c r="W27" s="101" t="str">
        <f t="shared" si="6"/>
        <v/>
      </c>
      <c r="X27" s="101" t="str">
        <f t="shared" si="6"/>
        <v/>
      </c>
      <c r="Y27" s="101" t="str">
        <f t="shared" si="6"/>
        <v/>
      </c>
      <c r="Z27" s="101" t="str">
        <f t="shared" si="6"/>
        <v/>
      </c>
      <c r="AA27" s="101" t="str">
        <f t="shared" si="6"/>
        <v/>
      </c>
      <c r="AB27" s="102" t="str">
        <f t="shared" si="6"/>
        <v/>
      </c>
      <c r="AC27" s="82" t="str">
        <f t="shared" si="7"/>
        <v/>
      </c>
      <c r="AD27" s="82" t="str">
        <f t="shared" si="7"/>
        <v/>
      </c>
      <c r="AE27" s="82" t="str">
        <f t="shared" si="7"/>
        <v/>
      </c>
      <c r="AF27" s="82" t="str">
        <f t="shared" si="7"/>
        <v/>
      </c>
      <c r="AG27" s="82" t="str">
        <f t="shared" si="7"/>
        <v/>
      </c>
      <c r="AH27" s="82" t="str">
        <f t="shared" si="7"/>
        <v/>
      </c>
      <c r="AI27" s="82" t="str">
        <f t="shared" si="7"/>
        <v/>
      </c>
      <c r="AJ27" s="82" t="str">
        <f t="shared" si="7"/>
        <v/>
      </c>
      <c r="AK27" s="82" t="str">
        <f t="shared" si="7"/>
        <v/>
      </c>
      <c r="AL27" s="82" t="str">
        <f t="shared" si="7"/>
        <v/>
      </c>
      <c r="AM27" s="241" t="str">
        <f t="shared" si="8"/>
        <v/>
      </c>
      <c r="AN27" s="242" t="str">
        <f t="shared" si="8"/>
        <v/>
      </c>
      <c r="AO27" s="242" t="str">
        <f t="shared" si="8"/>
        <v/>
      </c>
      <c r="AP27" s="242" t="str">
        <f t="shared" si="8"/>
        <v/>
      </c>
      <c r="AQ27" s="242" t="str">
        <f t="shared" si="8"/>
        <v/>
      </c>
      <c r="AR27" s="242" t="str">
        <f t="shared" si="8"/>
        <v/>
      </c>
      <c r="AS27" s="242" t="str">
        <f t="shared" si="8"/>
        <v/>
      </c>
      <c r="AT27" s="242" t="str">
        <f t="shared" si="8"/>
        <v/>
      </c>
      <c r="AU27" s="242" t="str">
        <f t="shared" si="8"/>
        <v/>
      </c>
      <c r="AV27" s="243" t="str">
        <f t="shared" si="8"/>
        <v/>
      </c>
      <c r="AW27" s="241" t="str">
        <f t="shared" si="9"/>
        <v/>
      </c>
      <c r="AX27" s="242" t="str">
        <f t="shared" si="9"/>
        <v/>
      </c>
      <c r="AY27" s="242" t="str">
        <f t="shared" si="9"/>
        <v/>
      </c>
      <c r="AZ27" s="242" t="str">
        <f t="shared" si="9"/>
        <v/>
      </c>
      <c r="BA27" s="242" t="str">
        <f t="shared" si="9"/>
        <v/>
      </c>
      <c r="BB27" s="242" t="str">
        <f t="shared" si="9"/>
        <v/>
      </c>
      <c r="BC27" s="242" t="str">
        <f t="shared" si="9"/>
        <v/>
      </c>
      <c r="BD27" s="242" t="str">
        <f t="shared" si="9"/>
        <v/>
      </c>
      <c r="BE27" s="242" t="str">
        <f t="shared" si="9"/>
        <v/>
      </c>
      <c r="BF27" s="243" t="str">
        <f t="shared" si="9"/>
        <v/>
      </c>
      <c r="BH27" s="561"/>
      <c r="BI27" s="561"/>
    </row>
    <row r="28" spans="1:61" ht="18" customHeight="1" x14ac:dyDescent="0.25">
      <c r="A28" s="559"/>
      <c r="B28" s="559"/>
      <c r="C28" s="559"/>
      <c r="D28" s="559"/>
      <c r="E28" s="290"/>
      <c r="G28" s="289" t="str">
        <f>+'Parametrizaciones Advisory'!D276</f>
        <v>Posible</v>
      </c>
      <c r="I28" s="161" t="str">
        <f t="shared" ref="I28:R35" si="10">IF(ISERROR(VLOOKUP(CONCATENATE(A510,$I$58,$G$28),resxxx,1,0)),"",A510)</f>
        <v/>
      </c>
      <c r="J28" s="162" t="str">
        <f t="shared" si="10"/>
        <v/>
      </c>
      <c r="K28" s="162" t="str">
        <f t="shared" si="10"/>
        <v/>
      </c>
      <c r="L28" s="162" t="str">
        <f t="shared" si="10"/>
        <v/>
      </c>
      <c r="M28" s="162" t="str">
        <f t="shared" si="10"/>
        <v/>
      </c>
      <c r="N28" s="162" t="str">
        <f t="shared" si="10"/>
        <v/>
      </c>
      <c r="O28" s="162" t="str">
        <f t="shared" si="10"/>
        <v/>
      </c>
      <c r="P28" s="162" t="str">
        <f t="shared" si="10"/>
        <v/>
      </c>
      <c r="Q28" s="162" t="str">
        <f t="shared" si="10"/>
        <v/>
      </c>
      <c r="R28" s="163" t="str">
        <f t="shared" si="10"/>
        <v/>
      </c>
      <c r="S28" s="87" t="str">
        <f t="shared" ref="S28:AB35" si="11">IF(ISERROR(VLOOKUP(CONCATENATE(A510,$S$58,$G$28),resxxx,1,0)),"",A510)</f>
        <v/>
      </c>
      <c r="T28" s="87" t="str">
        <f t="shared" si="11"/>
        <v/>
      </c>
      <c r="U28" s="87" t="str">
        <f t="shared" si="11"/>
        <v/>
      </c>
      <c r="V28" s="87" t="str">
        <f t="shared" si="11"/>
        <v/>
      </c>
      <c r="W28" s="87" t="str">
        <f t="shared" si="11"/>
        <v/>
      </c>
      <c r="X28" s="87" t="str">
        <f t="shared" si="11"/>
        <v/>
      </c>
      <c r="Y28" s="87" t="str">
        <f t="shared" si="11"/>
        <v/>
      </c>
      <c r="Z28" s="87" t="str">
        <f t="shared" si="11"/>
        <v/>
      </c>
      <c r="AA28" s="87" t="str">
        <f t="shared" si="11"/>
        <v/>
      </c>
      <c r="AB28" s="87" t="str">
        <f t="shared" si="11"/>
        <v/>
      </c>
      <c r="AC28" s="89" t="str">
        <f t="shared" ref="AC28:AL35" si="12">IF(ISERROR(VLOOKUP(CONCATENATE(A510,$AC$58,$G$28),resxxx,1,0)),"",A510)</f>
        <v/>
      </c>
      <c r="AD28" s="90" t="str">
        <f t="shared" si="12"/>
        <v/>
      </c>
      <c r="AE28" s="90" t="str">
        <f t="shared" si="12"/>
        <v/>
      </c>
      <c r="AF28" s="90" t="str">
        <f t="shared" si="12"/>
        <v/>
      </c>
      <c r="AG28" s="90" t="str">
        <f t="shared" si="12"/>
        <v/>
      </c>
      <c r="AH28" s="90" t="str">
        <f t="shared" si="12"/>
        <v/>
      </c>
      <c r="AI28" s="90" t="str">
        <f t="shared" si="12"/>
        <v/>
      </c>
      <c r="AJ28" s="90" t="str">
        <f t="shared" si="12"/>
        <v/>
      </c>
      <c r="AK28" s="90" t="str">
        <f t="shared" si="12"/>
        <v/>
      </c>
      <c r="AL28" s="91" t="str">
        <f t="shared" si="12"/>
        <v/>
      </c>
      <c r="AM28" s="235" t="str">
        <f t="shared" ref="AM28:AV35" si="13">IF(ISERROR(VLOOKUP(CONCATENATE(A510,$AM$58,$G$28),resxxx,1,0)),"",A510)</f>
        <v/>
      </c>
      <c r="AN28" s="236" t="str">
        <f t="shared" si="13"/>
        <v/>
      </c>
      <c r="AO28" s="236" t="str">
        <f t="shared" si="13"/>
        <v/>
      </c>
      <c r="AP28" s="236" t="str">
        <f t="shared" si="13"/>
        <v/>
      </c>
      <c r="AQ28" s="236" t="str">
        <f t="shared" si="13"/>
        <v/>
      </c>
      <c r="AR28" s="236" t="str">
        <f t="shared" si="13"/>
        <v/>
      </c>
      <c r="AS28" s="236" t="str">
        <f t="shared" si="13"/>
        <v/>
      </c>
      <c r="AT28" s="236" t="str">
        <f t="shared" si="13"/>
        <v/>
      </c>
      <c r="AU28" s="236" t="str">
        <f t="shared" si="13"/>
        <v/>
      </c>
      <c r="AV28" s="237" t="str">
        <f t="shared" si="13"/>
        <v/>
      </c>
      <c r="AW28" s="235" t="str">
        <f t="shared" ref="AW28:BF35" si="14">IF(ISERROR(VLOOKUP(CONCATENATE(A510,$AW$58,$G$28),resxxx,1,0)),"",A510)</f>
        <v/>
      </c>
      <c r="AX28" s="236" t="str">
        <f t="shared" si="14"/>
        <v/>
      </c>
      <c r="AY28" s="236" t="str">
        <f t="shared" si="14"/>
        <v/>
      </c>
      <c r="AZ28" s="236" t="str">
        <f t="shared" si="14"/>
        <v/>
      </c>
      <c r="BA28" s="236" t="str">
        <f t="shared" si="14"/>
        <v/>
      </c>
      <c r="BB28" s="236" t="str">
        <f t="shared" si="14"/>
        <v/>
      </c>
      <c r="BC28" s="236" t="str">
        <f t="shared" si="14"/>
        <v/>
      </c>
      <c r="BD28" s="236" t="str">
        <f t="shared" si="14"/>
        <v/>
      </c>
      <c r="BE28" s="236" t="str">
        <f t="shared" si="14"/>
        <v/>
      </c>
      <c r="BF28" s="237" t="str">
        <f t="shared" si="14"/>
        <v/>
      </c>
      <c r="BH28" s="562" t="s">
        <v>300</v>
      </c>
      <c r="BI28" s="562"/>
    </row>
    <row r="29" spans="1:61" ht="18" customHeight="1" x14ac:dyDescent="0.25">
      <c r="A29" s="559"/>
      <c r="B29" s="559"/>
      <c r="C29" s="559"/>
      <c r="D29" s="559"/>
      <c r="E29" s="290"/>
      <c r="G29" s="289"/>
      <c r="I29" s="164" t="str">
        <f t="shared" si="10"/>
        <v/>
      </c>
      <c r="J29" s="165" t="str">
        <f t="shared" si="10"/>
        <v/>
      </c>
      <c r="K29" s="165" t="str">
        <f t="shared" si="10"/>
        <v/>
      </c>
      <c r="L29" s="165" t="str">
        <f t="shared" si="10"/>
        <v/>
      </c>
      <c r="M29" s="165" t="str">
        <f t="shared" si="10"/>
        <v/>
      </c>
      <c r="N29" s="165" t="str">
        <f t="shared" si="10"/>
        <v/>
      </c>
      <c r="O29" s="165" t="str">
        <f t="shared" si="10"/>
        <v/>
      </c>
      <c r="P29" s="165" t="str">
        <f t="shared" si="10"/>
        <v/>
      </c>
      <c r="Q29" s="165" t="str">
        <f t="shared" si="10"/>
        <v/>
      </c>
      <c r="R29" s="166" t="str">
        <f t="shared" si="10"/>
        <v/>
      </c>
      <c r="S29" s="93" t="str">
        <f t="shared" si="11"/>
        <v/>
      </c>
      <c r="T29" s="93" t="str">
        <f t="shared" si="11"/>
        <v/>
      </c>
      <c r="U29" s="93" t="str">
        <f t="shared" si="11"/>
        <v/>
      </c>
      <c r="V29" s="93" t="str">
        <f t="shared" si="11"/>
        <v/>
      </c>
      <c r="W29" s="93" t="str">
        <f t="shared" si="11"/>
        <v/>
      </c>
      <c r="X29" s="93" t="str">
        <f t="shared" si="11"/>
        <v/>
      </c>
      <c r="Y29" s="93" t="str">
        <f t="shared" si="11"/>
        <v/>
      </c>
      <c r="Z29" s="93" t="str">
        <f t="shared" si="11"/>
        <v/>
      </c>
      <c r="AA29" s="93" t="str">
        <f t="shared" si="11"/>
        <v/>
      </c>
      <c r="AB29" s="93" t="str">
        <f t="shared" si="11"/>
        <v/>
      </c>
      <c r="AC29" s="95" t="str">
        <f t="shared" si="12"/>
        <v/>
      </c>
      <c r="AD29" s="82" t="str">
        <f t="shared" si="12"/>
        <v/>
      </c>
      <c r="AE29" s="82" t="str">
        <f t="shared" si="12"/>
        <v/>
      </c>
      <c r="AF29" s="82" t="str">
        <f t="shared" si="12"/>
        <v/>
      </c>
      <c r="AG29" s="82" t="str">
        <f t="shared" si="12"/>
        <v/>
      </c>
      <c r="AH29" s="82" t="str">
        <f t="shared" si="12"/>
        <v/>
      </c>
      <c r="AI29" s="82" t="str">
        <f t="shared" si="12"/>
        <v/>
      </c>
      <c r="AJ29" s="82" t="str">
        <f t="shared" si="12"/>
        <v/>
      </c>
      <c r="AK29" s="82" t="str">
        <f t="shared" si="12"/>
        <v/>
      </c>
      <c r="AL29" s="96" t="str">
        <f t="shared" si="12"/>
        <v/>
      </c>
      <c r="AM29" s="238" t="str">
        <f t="shared" si="13"/>
        <v/>
      </c>
      <c r="AN29" s="239" t="str">
        <f t="shared" si="13"/>
        <v/>
      </c>
      <c r="AO29" s="239" t="str">
        <f t="shared" si="13"/>
        <v/>
      </c>
      <c r="AP29" s="239" t="str">
        <f t="shared" si="13"/>
        <v/>
      </c>
      <c r="AQ29" s="239" t="str">
        <f t="shared" si="13"/>
        <v/>
      </c>
      <c r="AR29" s="239" t="str">
        <f t="shared" si="13"/>
        <v/>
      </c>
      <c r="AS29" s="239" t="str">
        <f t="shared" si="13"/>
        <v/>
      </c>
      <c r="AT29" s="239" t="str">
        <f t="shared" si="13"/>
        <v/>
      </c>
      <c r="AU29" s="239" t="str">
        <f t="shared" si="13"/>
        <v/>
      </c>
      <c r="AV29" s="240" t="str">
        <f t="shared" si="13"/>
        <v/>
      </c>
      <c r="AW29" s="238" t="str">
        <f t="shared" si="14"/>
        <v/>
      </c>
      <c r="AX29" s="239" t="str">
        <f t="shared" si="14"/>
        <v/>
      </c>
      <c r="AY29" s="239" t="str">
        <f t="shared" si="14"/>
        <v/>
      </c>
      <c r="AZ29" s="239" t="str">
        <f t="shared" si="14"/>
        <v/>
      </c>
      <c r="BA29" s="239" t="str">
        <f t="shared" si="14"/>
        <v/>
      </c>
      <c r="BB29" s="239" t="str">
        <f t="shared" si="14"/>
        <v/>
      </c>
      <c r="BC29" s="239" t="str">
        <f t="shared" si="14"/>
        <v/>
      </c>
      <c r="BD29" s="239" t="str">
        <f t="shared" si="14"/>
        <v/>
      </c>
      <c r="BE29" s="239" t="str">
        <f t="shared" si="14"/>
        <v/>
      </c>
      <c r="BF29" s="240" t="str">
        <f t="shared" si="14"/>
        <v/>
      </c>
      <c r="BH29" s="562"/>
      <c r="BI29" s="562"/>
    </row>
    <row r="30" spans="1:61" ht="18" customHeight="1" x14ac:dyDescent="0.25">
      <c r="A30" s="559"/>
      <c r="B30" s="559"/>
      <c r="C30" s="559"/>
      <c r="D30" s="559"/>
      <c r="E30" s="290"/>
      <c r="G30" s="289"/>
      <c r="I30" s="164" t="str">
        <f t="shared" si="10"/>
        <v/>
      </c>
      <c r="J30" s="165" t="str">
        <f t="shared" si="10"/>
        <v/>
      </c>
      <c r="K30" s="165" t="str">
        <f t="shared" si="10"/>
        <v/>
      </c>
      <c r="L30" s="165" t="str">
        <f t="shared" si="10"/>
        <v/>
      </c>
      <c r="M30" s="165" t="str">
        <f t="shared" si="10"/>
        <v/>
      </c>
      <c r="N30" s="165" t="str">
        <f t="shared" si="10"/>
        <v/>
      </c>
      <c r="O30" s="165" t="str">
        <f t="shared" si="10"/>
        <v/>
      </c>
      <c r="P30" s="165" t="str">
        <f t="shared" si="10"/>
        <v/>
      </c>
      <c r="Q30" s="165" t="str">
        <f t="shared" si="10"/>
        <v/>
      </c>
      <c r="R30" s="166" t="str">
        <f t="shared" si="10"/>
        <v/>
      </c>
      <c r="S30" s="93" t="str">
        <f t="shared" si="11"/>
        <v/>
      </c>
      <c r="T30" s="93" t="str">
        <f t="shared" si="11"/>
        <v/>
      </c>
      <c r="U30" s="93" t="str">
        <f t="shared" si="11"/>
        <v/>
      </c>
      <c r="V30" s="93" t="str">
        <f t="shared" si="11"/>
        <v/>
      </c>
      <c r="W30" s="93" t="str">
        <f t="shared" si="11"/>
        <v/>
      </c>
      <c r="X30" s="93" t="str">
        <f t="shared" si="11"/>
        <v/>
      </c>
      <c r="Y30" s="93" t="str">
        <f t="shared" si="11"/>
        <v/>
      </c>
      <c r="Z30" s="93" t="str">
        <f t="shared" si="11"/>
        <v/>
      </c>
      <c r="AA30" s="93" t="str">
        <f t="shared" si="11"/>
        <v/>
      </c>
      <c r="AB30" s="93" t="str">
        <f t="shared" si="11"/>
        <v/>
      </c>
      <c r="AC30" s="95" t="str">
        <f t="shared" si="12"/>
        <v/>
      </c>
      <c r="AD30" s="82" t="str">
        <f t="shared" si="12"/>
        <v/>
      </c>
      <c r="AE30" s="82" t="str">
        <f t="shared" si="12"/>
        <v/>
      </c>
      <c r="AF30" s="82" t="str">
        <f t="shared" si="12"/>
        <v/>
      </c>
      <c r="AG30" s="82" t="str">
        <f t="shared" si="12"/>
        <v/>
      </c>
      <c r="AH30" s="82" t="str">
        <f t="shared" si="12"/>
        <v/>
      </c>
      <c r="AI30" s="82" t="str">
        <f t="shared" si="12"/>
        <v/>
      </c>
      <c r="AJ30" s="82" t="str">
        <f t="shared" si="12"/>
        <v/>
      </c>
      <c r="AK30" s="82" t="str">
        <f t="shared" si="12"/>
        <v/>
      </c>
      <c r="AL30" s="96" t="str">
        <f t="shared" si="12"/>
        <v/>
      </c>
      <c r="AM30" s="238" t="str">
        <f t="shared" si="13"/>
        <v/>
      </c>
      <c r="AN30" s="239" t="str">
        <f t="shared" si="13"/>
        <v/>
      </c>
      <c r="AO30" s="239" t="str">
        <f t="shared" si="13"/>
        <v/>
      </c>
      <c r="AP30" s="239" t="str">
        <f t="shared" si="13"/>
        <v/>
      </c>
      <c r="AQ30" s="239" t="str">
        <f t="shared" si="13"/>
        <v/>
      </c>
      <c r="AR30" s="239" t="str">
        <f t="shared" si="13"/>
        <v/>
      </c>
      <c r="AS30" s="239" t="str">
        <f t="shared" si="13"/>
        <v/>
      </c>
      <c r="AT30" s="239" t="str">
        <f t="shared" si="13"/>
        <v/>
      </c>
      <c r="AU30" s="239" t="str">
        <f t="shared" si="13"/>
        <v/>
      </c>
      <c r="AV30" s="240" t="str">
        <f t="shared" si="13"/>
        <v/>
      </c>
      <c r="AW30" s="238" t="str">
        <f t="shared" si="14"/>
        <v/>
      </c>
      <c r="AX30" s="239" t="str">
        <f t="shared" si="14"/>
        <v/>
      </c>
      <c r="AY30" s="239" t="str">
        <f t="shared" si="14"/>
        <v/>
      </c>
      <c r="AZ30" s="239" t="str">
        <f t="shared" si="14"/>
        <v/>
      </c>
      <c r="BA30" s="239" t="str">
        <f t="shared" si="14"/>
        <v/>
      </c>
      <c r="BB30" s="239" t="str">
        <f t="shared" si="14"/>
        <v/>
      </c>
      <c r="BC30" s="239" t="str">
        <f t="shared" si="14"/>
        <v/>
      </c>
      <c r="BD30" s="239" t="str">
        <f t="shared" si="14"/>
        <v/>
      </c>
      <c r="BE30" s="239" t="str">
        <f t="shared" si="14"/>
        <v/>
      </c>
      <c r="BF30" s="240" t="str">
        <f t="shared" si="14"/>
        <v/>
      </c>
      <c r="BH30" s="562"/>
      <c r="BI30" s="562"/>
    </row>
    <row r="31" spans="1:61" ht="18" customHeight="1" x14ac:dyDescent="0.25">
      <c r="A31" s="559"/>
      <c r="B31" s="559"/>
      <c r="C31" s="559"/>
      <c r="D31" s="559"/>
      <c r="E31" s="290"/>
      <c r="G31" s="289"/>
      <c r="I31" s="164" t="str">
        <f t="shared" si="10"/>
        <v/>
      </c>
      <c r="J31" s="165" t="str">
        <f t="shared" si="10"/>
        <v/>
      </c>
      <c r="K31" s="165" t="str">
        <f t="shared" si="10"/>
        <v/>
      </c>
      <c r="L31" s="165" t="str">
        <f t="shared" si="10"/>
        <v/>
      </c>
      <c r="M31" s="165" t="str">
        <f t="shared" si="10"/>
        <v/>
      </c>
      <c r="N31" s="165" t="str">
        <f t="shared" si="10"/>
        <v/>
      </c>
      <c r="O31" s="165" t="str">
        <f t="shared" si="10"/>
        <v/>
      </c>
      <c r="P31" s="165" t="str">
        <f t="shared" si="10"/>
        <v/>
      </c>
      <c r="Q31" s="165" t="str">
        <f t="shared" si="10"/>
        <v/>
      </c>
      <c r="R31" s="166" t="str">
        <f t="shared" si="10"/>
        <v/>
      </c>
      <c r="S31" s="93" t="str">
        <f t="shared" si="11"/>
        <v/>
      </c>
      <c r="T31" s="93" t="str">
        <f t="shared" si="11"/>
        <v/>
      </c>
      <c r="U31" s="93" t="str">
        <f t="shared" si="11"/>
        <v/>
      </c>
      <c r="V31" s="93" t="str">
        <f t="shared" si="11"/>
        <v/>
      </c>
      <c r="W31" s="93" t="str">
        <f t="shared" si="11"/>
        <v/>
      </c>
      <c r="X31" s="93" t="str">
        <f t="shared" si="11"/>
        <v/>
      </c>
      <c r="Y31" s="93" t="str">
        <f t="shared" si="11"/>
        <v/>
      </c>
      <c r="Z31" s="93" t="str">
        <f t="shared" si="11"/>
        <v/>
      </c>
      <c r="AA31" s="93" t="str">
        <f t="shared" si="11"/>
        <v/>
      </c>
      <c r="AB31" s="93" t="str">
        <f t="shared" si="11"/>
        <v/>
      </c>
      <c r="AC31" s="95" t="str">
        <f t="shared" si="12"/>
        <v/>
      </c>
      <c r="AD31" s="82" t="str">
        <f t="shared" si="12"/>
        <v/>
      </c>
      <c r="AE31" s="82" t="str">
        <f t="shared" si="12"/>
        <v/>
      </c>
      <c r="AF31" s="82" t="str">
        <f t="shared" si="12"/>
        <v/>
      </c>
      <c r="AG31" s="82" t="str">
        <f t="shared" si="12"/>
        <v/>
      </c>
      <c r="AH31" s="82" t="str">
        <f t="shared" si="12"/>
        <v/>
      </c>
      <c r="AI31" s="82" t="str">
        <f t="shared" si="12"/>
        <v/>
      </c>
      <c r="AJ31" s="82" t="str">
        <f t="shared" si="12"/>
        <v/>
      </c>
      <c r="AK31" s="82" t="str">
        <f t="shared" si="12"/>
        <v/>
      </c>
      <c r="AL31" s="96" t="str">
        <f t="shared" si="12"/>
        <v/>
      </c>
      <c r="AM31" s="238" t="str">
        <f t="shared" si="13"/>
        <v/>
      </c>
      <c r="AN31" s="239" t="str">
        <f t="shared" si="13"/>
        <v/>
      </c>
      <c r="AO31" s="239" t="str">
        <f t="shared" si="13"/>
        <v/>
      </c>
      <c r="AP31" s="239" t="str">
        <f t="shared" si="13"/>
        <v/>
      </c>
      <c r="AQ31" s="239" t="str">
        <f t="shared" si="13"/>
        <v/>
      </c>
      <c r="AR31" s="239" t="str">
        <f t="shared" si="13"/>
        <v/>
      </c>
      <c r="AS31" s="239" t="str">
        <f t="shared" si="13"/>
        <v/>
      </c>
      <c r="AT31" s="239" t="str">
        <f t="shared" si="13"/>
        <v/>
      </c>
      <c r="AU31" s="239" t="str">
        <f t="shared" si="13"/>
        <v/>
      </c>
      <c r="AV31" s="240" t="str">
        <f t="shared" si="13"/>
        <v/>
      </c>
      <c r="AW31" s="238" t="str">
        <f t="shared" si="14"/>
        <v/>
      </c>
      <c r="AX31" s="239" t="str">
        <f t="shared" si="14"/>
        <v/>
      </c>
      <c r="AY31" s="239" t="str">
        <f t="shared" si="14"/>
        <v/>
      </c>
      <c r="AZ31" s="239" t="str">
        <f t="shared" si="14"/>
        <v/>
      </c>
      <c r="BA31" s="239" t="str">
        <f t="shared" si="14"/>
        <v/>
      </c>
      <c r="BB31" s="239" t="str">
        <f t="shared" si="14"/>
        <v/>
      </c>
      <c r="BC31" s="239" t="str">
        <f t="shared" si="14"/>
        <v/>
      </c>
      <c r="BD31" s="239" t="str">
        <f t="shared" si="14"/>
        <v/>
      </c>
      <c r="BE31" s="239" t="str">
        <f t="shared" si="14"/>
        <v/>
      </c>
      <c r="BF31" s="240" t="str">
        <f t="shared" si="14"/>
        <v/>
      </c>
      <c r="BH31" s="562"/>
      <c r="BI31" s="562"/>
    </row>
    <row r="32" spans="1:61" ht="18" customHeight="1" x14ac:dyDescent="0.25">
      <c r="A32" s="559"/>
      <c r="B32" s="559"/>
      <c r="C32" s="559"/>
      <c r="D32" s="559"/>
      <c r="E32" s="290"/>
      <c r="G32" s="291"/>
      <c r="I32" s="164" t="str">
        <f t="shared" si="10"/>
        <v/>
      </c>
      <c r="J32" s="165" t="str">
        <f t="shared" si="10"/>
        <v/>
      </c>
      <c r="K32" s="165" t="str">
        <f t="shared" si="10"/>
        <v/>
      </c>
      <c r="L32" s="165" t="str">
        <f t="shared" si="10"/>
        <v/>
      </c>
      <c r="M32" s="165" t="str">
        <f t="shared" si="10"/>
        <v/>
      </c>
      <c r="N32" s="165" t="str">
        <f t="shared" si="10"/>
        <v/>
      </c>
      <c r="O32" s="165" t="str">
        <f t="shared" si="10"/>
        <v/>
      </c>
      <c r="P32" s="165" t="str">
        <f t="shared" si="10"/>
        <v/>
      </c>
      <c r="Q32" s="165" t="str">
        <f t="shared" si="10"/>
        <v/>
      </c>
      <c r="R32" s="166" t="str">
        <f t="shared" si="10"/>
        <v/>
      </c>
      <c r="S32" s="93" t="str">
        <f t="shared" si="11"/>
        <v/>
      </c>
      <c r="T32" s="93" t="str">
        <f t="shared" si="11"/>
        <v/>
      </c>
      <c r="U32" s="93" t="str">
        <f t="shared" si="11"/>
        <v/>
      </c>
      <c r="V32" s="93" t="str">
        <f t="shared" si="11"/>
        <v/>
      </c>
      <c r="W32" s="93" t="str">
        <f t="shared" si="11"/>
        <v/>
      </c>
      <c r="X32" s="93" t="str">
        <f t="shared" si="11"/>
        <v/>
      </c>
      <c r="Y32" s="93" t="str">
        <f t="shared" si="11"/>
        <v/>
      </c>
      <c r="Z32" s="93" t="str">
        <f t="shared" si="11"/>
        <v/>
      </c>
      <c r="AA32" s="93" t="str">
        <f t="shared" si="11"/>
        <v/>
      </c>
      <c r="AB32" s="93" t="str">
        <f t="shared" si="11"/>
        <v/>
      </c>
      <c r="AC32" s="95" t="str">
        <f t="shared" si="12"/>
        <v/>
      </c>
      <c r="AD32" s="82" t="str">
        <f t="shared" si="12"/>
        <v/>
      </c>
      <c r="AE32" s="82" t="str">
        <f t="shared" si="12"/>
        <v/>
      </c>
      <c r="AF32" s="82" t="str">
        <f t="shared" si="12"/>
        <v/>
      </c>
      <c r="AG32" s="82" t="str">
        <f t="shared" si="12"/>
        <v/>
      </c>
      <c r="AH32" s="82" t="str">
        <f t="shared" si="12"/>
        <v/>
      </c>
      <c r="AI32" s="82" t="str">
        <f t="shared" si="12"/>
        <v/>
      </c>
      <c r="AJ32" s="82" t="str">
        <f t="shared" si="12"/>
        <v/>
      </c>
      <c r="AK32" s="82" t="str">
        <f t="shared" si="12"/>
        <v/>
      </c>
      <c r="AL32" s="96" t="str">
        <f t="shared" si="12"/>
        <v/>
      </c>
      <c r="AM32" s="238" t="str">
        <f t="shared" si="13"/>
        <v/>
      </c>
      <c r="AN32" s="239" t="str">
        <f t="shared" si="13"/>
        <v/>
      </c>
      <c r="AO32" s="239" t="str">
        <f t="shared" si="13"/>
        <v/>
      </c>
      <c r="AP32" s="239" t="str">
        <f t="shared" si="13"/>
        <v/>
      </c>
      <c r="AQ32" s="239" t="str">
        <f t="shared" si="13"/>
        <v/>
      </c>
      <c r="AR32" s="239" t="str">
        <f t="shared" si="13"/>
        <v/>
      </c>
      <c r="AS32" s="239" t="str">
        <f t="shared" si="13"/>
        <v/>
      </c>
      <c r="AT32" s="239" t="str">
        <f t="shared" si="13"/>
        <v/>
      </c>
      <c r="AU32" s="239" t="str">
        <f t="shared" si="13"/>
        <v/>
      </c>
      <c r="AV32" s="240" t="str">
        <f t="shared" si="13"/>
        <v/>
      </c>
      <c r="AW32" s="238" t="str">
        <f t="shared" si="14"/>
        <v/>
      </c>
      <c r="AX32" s="239" t="str">
        <f t="shared" si="14"/>
        <v/>
      </c>
      <c r="AY32" s="239" t="str">
        <f t="shared" si="14"/>
        <v/>
      </c>
      <c r="AZ32" s="239" t="str">
        <f t="shared" si="14"/>
        <v/>
      </c>
      <c r="BA32" s="239" t="str">
        <f t="shared" si="14"/>
        <v/>
      </c>
      <c r="BB32" s="239" t="str">
        <f t="shared" si="14"/>
        <v/>
      </c>
      <c r="BC32" s="239" t="str">
        <f t="shared" si="14"/>
        <v/>
      </c>
      <c r="BD32" s="239" t="str">
        <f t="shared" si="14"/>
        <v/>
      </c>
      <c r="BE32" s="239" t="str">
        <f t="shared" si="14"/>
        <v/>
      </c>
      <c r="BF32" s="240" t="str">
        <f t="shared" si="14"/>
        <v/>
      </c>
      <c r="BH32" s="562"/>
      <c r="BI32" s="562"/>
    </row>
    <row r="33" spans="1:61" ht="18" customHeight="1" x14ac:dyDescent="0.25">
      <c r="A33" s="559"/>
      <c r="B33" s="559"/>
      <c r="C33" s="559"/>
      <c r="D33" s="559"/>
      <c r="E33" s="290"/>
      <c r="G33" s="291"/>
      <c r="I33" s="164" t="str">
        <f t="shared" si="10"/>
        <v/>
      </c>
      <c r="J33" s="165" t="str">
        <f t="shared" si="10"/>
        <v/>
      </c>
      <c r="K33" s="165" t="str">
        <f t="shared" si="10"/>
        <v/>
      </c>
      <c r="L33" s="165" t="str">
        <f t="shared" si="10"/>
        <v/>
      </c>
      <c r="M33" s="165" t="str">
        <f t="shared" si="10"/>
        <v/>
      </c>
      <c r="N33" s="165" t="str">
        <f t="shared" si="10"/>
        <v/>
      </c>
      <c r="O33" s="165" t="str">
        <f t="shared" si="10"/>
        <v/>
      </c>
      <c r="P33" s="165" t="str">
        <f t="shared" si="10"/>
        <v/>
      </c>
      <c r="Q33" s="165" t="str">
        <f t="shared" si="10"/>
        <v/>
      </c>
      <c r="R33" s="166" t="str">
        <f t="shared" si="10"/>
        <v/>
      </c>
      <c r="S33" s="93" t="str">
        <f t="shared" si="11"/>
        <v/>
      </c>
      <c r="T33" s="93" t="str">
        <f t="shared" si="11"/>
        <v/>
      </c>
      <c r="U33" s="93" t="str">
        <f t="shared" si="11"/>
        <v/>
      </c>
      <c r="V33" s="93" t="str">
        <f t="shared" si="11"/>
        <v/>
      </c>
      <c r="W33" s="93" t="str">
        <f t="shared" si="11"/>
        <v/>
      </c>
      <c r="X33" s="93" t="str">
        <f t="shared" si="11"/>
        <v/>
      </c>
      <c r="Y33" s="93" t="str">
        <f t="shared" si="11"/>
        <v/>
      </c>
      <c r="Z33" s="93" t="str">
        <f t="shared" si="11"/>
        <v/>
      </c>
      <c r="AA33" s="93" t="str">
        <f t="shared" si="11"/>
        <v/>
      </c>
      <c r="AB33" s="93" t="str">
        <f t="shared" si="11"/>
        <v/>
      </c>
      <c r="AC33" s="95" t="str">
        <f t="shared" si="12"/>
        <v/>
      </c>
      <c r="AD33" s="82" t="str">
        <f t="shared" si="12"/>
        <v/>
      </c>
      <c r="AE33" s="82" t="str">
        <f t="shared" si="12"/>
        <v/>
      </c>
      <c r="AF33" s="82" t="str">
        <f t="shared" si="12"/>
        <v/>
      </c>
      <c r="AG33" s="82" t="str">
        <f t="shared" si="12"/>
        <v/>
      </c>
      <c r="AH33" s="82" t="str">
        <f t="shared" si="12"/>
        <v/>
      </c>
      <c r="AI33" s="82" t="str">
        <f t="shared" si="12"/>
        <v/>
      </c>
      <c r="AJ33" s="82" t="str">
        <f t="shared" si="12"/>
        <v/>
      </c>
      <c r="AK33" s="82" t="str">
        <f t="shared" si="12"/>
        <v/>
      </c>
      <c r="AL33" s="96" t="str">
        <f t="shared" si="12"/>
        <v/>
      </c>
      <c r="AM33" s="238" t="str">
        <f t="shared" si="13"/>
        <v/>
      </c>
      <c r="AN33" s="239" t="str">
        <f t="shared" si="13"/>
        <v/>
      </c>
      <c r="AO33" s="239" t="str">
        <f t="shared" si="13"/>
        <v/>
      </c>
      <c r="AP33" s="239" t="str">
        <f t="shared" si="13"/>
        <v/>
      </c>
      <c r="AQ33" s="239" t="str">
        <f t="shared" si="13"/>
        <v/>
      </c>
      <c r="AR33" s="239" t="str">
        <f t="shared" si="13"/>
        <v/>
      </c>
      <c r="AS33" s="239" t="str">
        <f t="shared" si="13"/>
        <v/>
      </c>
      <c r="AT33" s="239" t="str">
        <f t="shared" si="13"/>
        <v/>
      </c>
      <c r="AU33" s="239" t="str">
        <f t="shared" si="13"/>
        <v/>
      </c>
      <c r="AV33" s="240" t="str">
        <f t="shared" si="13"/>
        <v/>
      </c>
      <c r="AW33" s="238" t="str">
        <f t="shared" si="14"/>
        <v/>
      </c>
      <c r="AX33" s="239" t="str">
        <f t="shared" si="14"/>
        <v/>
      </c>
      <c r="AY33" s="239" t="str">
        <f t="shared" si="14"/>
        <v/>
      </c>
      <c r="AZ33" s="239" t="str">
        <f t="shared" si="14"/>
        <v/>
      </c>
      <c r="BA33" s="239" t="str">
        <f t="shared" si="14"/>
        <v/>
      </c>
      <c r="BB33" s="239" t="str">
        <f t="shared" si="14"/>
        <v/>
      </c>
      <c r="BC33" s="239" t="str">
        <f t="shared" si="14"/>
        <v/>
      </c>
      <c r="BD33" s="239" t="str">
        <f t="shared" si="14"/>
        <v/>
      </c>
      <c r="BE33" s="239" t="str">
        <f t="shared" si="14"/>
        <v/>
      </c>
      <c r="BF33" s="240" t="str">
        <f t="shared" si="14"/>
        <v/>
      </c>
      <c r="BH33" s="562"/>
      <c r="BI33" s="562"/>
    </row>
    <row r="34" spans="1:61" ht="18" customHeight="1" x14ac:dyDescent="0.25">
      <c r="A34" s="559"/>
      <c r="B34" s="559"/>
      <c r="C34" s="559"/>
      <c r="D34" s="559"/>
      <c r="E34" s="290"/>
      <c r="G34" s="291"/>
      <c r="I34" s="164" t="str">
        <f t="shared" si="10"/>
        <v/>
      </c>
      <c r="J34" s="165" t="str">
        <f t="shared" si="10"/>
        <v/>
      </c>
      <c r="K34" s="165" t="str">
        <f t="shared" si="10"/>
        <v/>
      </c>
      <c r="L34" s="165" t="str">
        <f t="shared" si="10"/>
        <v/>
      </c>
      <c r="M34" s="165" t="str">
        <f t="shared" si="10"/>
        <v/>
      </c>
      <c r="N34" s="165" t="str">
        <f t="shared" si="10"/>
        <v/>
      </c>
      <c r="O34" s="165" t="str">
        <f t="shared" si="10"/>
        <v/>
      </c>
      <c r="P34" s="165" t="str">
        <f t="shared" si="10"/>
        <v/>
      </c>
      <c r="Q34" s="165" t="str">
        <f t="shared" si="10"/>
        <v/>
      </c>
      <c r="R34" s="166" t="str">
        <f t="shared" si="10"/>
        <v/>
      </c>
      <c r="S34" s="93" t="str">
        <f t="shared" si="11"/>
        <v/>
      </c>
      <c r="T34" s="93" t="str">
        <f t="shared" si="11"/>
        <v/>
      </c>
      <c r="U34" s="93" t="str">
        <f t="shared" si="11"/>
        <v/>
      </c>
      <c r="V34" s="93" t="str">
        <f t="shared" si="11"/>
        <v/>
      </c>
      <c r="W34" s="93" t="str">
        <f t="shared" si="11"/>
        <v/>
      </c>
      <c r="X34" s="93" t="str">
        <f t="shared" si="11"/>
        <v/>
      </c>
      <c r="Y34" s="93" t="str">
        <f t="shared" si="11"/>
        <v/>
      </c>
      <c r="Z34" s="93" t="str">
        <f t="shared" si="11"/>
        <v/>
      </c>
      <c r="AA34" s="93" t="str">
        <f t="shared" si="11"/>
        <v/>
      </c>
      <c r="AB34" s="93" t="str">
        <f t="shared" si="11"/>
        <v/>
      </c>
      <c r="AC34" s="95" t="str">
        <f t="shared" si="12"/>
        <v/>
      </c>
      <c r="AD34" s="82" t="str">
        <f t="shared" si="12"/>
        <v/>
      </c>
      <c r="AE34" s="82" t="str">
        <f t="shared" si="12"/>
        <v/>
      </c>
      <c r="AF34" s="82" t="str">
        <f t="shared" si="12"/>
        <v/>
      </c>
      <c r="AG34" s="82" t="str">
        <f t="shared" si="12"/>
        <v/>
      </c>
      <c r="AH34" s="82" t="str">
        <f t="shared" si="12"/>
        <v/>
      </c>
      <c r="AI34" s="82" t="str">
        <f t="shared" si="12"/>
        <v/>
      </c>
      <c r="AJ34" s="82" t="str">
        <f t="shared" si="12"/>
        <v/>
      </c>
      <c r="AK34" s="82" t="str">
        <f t="shared" si="12"/>
        <v/>
      </c>
      <c r="AL34" s="96" t="str">
        <f t="shared" si="12"/>
        <v/>
      </c>
      <c r="AM34" s="238" t="str">
        <f t="shared" si="13"/>
        <v/>
      </c>
      <c r="AN34" s="239" t="str">
        <f t="shared" si="13"/>
        <v/>
      </c>
      <c r="AO34" s="239" t="str">
        <f t="shared" si="13"/>
        <v/>
      </c>
      <c r="AP34" s="239" t="str">
        <f t="shared" si="13"/>
        <v/>
      </c>
      <c r="AQ34" s="239" t="str">
        <f t="shared" si="13"/>
        <v/>
      </c>
      <c r="AR34" s="239" t="str">
        <f t="shared" si="13"/>
        <v/>
      </c>
      <c r="AS34" s="239" t="str">
        <f t="shared" si="13"/>
        <v/>
      </c>
      <c r="AT34" s="239" t="str">
        <f t="shared" si="13"/>
        <v/>
      </c>
      <c r="AU34" s="239" t="str">
        <f t="shared" si="13"/>
        <v/>
      </c>
      <c r="AV34" s="240" t="str">
        <f t="shared" si="13"/>
        <v/>
      </c>
      <c r="AW34" s="238" t="str">
        <f t="shared" si="14"/>
        <v/>
      </c>
      <c r="AX34" s="239" t="str">
        <f t="shared" si="14"/>
        <v/>
      </c>
      <c r="AY34" s="239" t="str">
        <f t="shared" si="14"/>
        <v/>
      </c>
      <c r="AZ34" s="239" t="str">
        <f t="shared" si="14"/>
        <v/>
      </c>
      <c r="BA34" s="239" t="str">
        <f t="shared" si="14"/>
        <v/>
      </c>
      <c r="BB34" s="239" t="str">
        <f t="shared" si="14"/>
        <v/>
      </c>
      <c r="BC34" s="239" t="str">
        <f t="shared" si="14"/>
        <v/>
      </c>
      <c r="BD34" s="239" t="str">
        <f t="shared" si="14"/>
        <v/>
      </c>
      <c r="BE34" s="239" t="str">
        <f t="shared" si="14"/>
        <v/>
      </c>
      <c r="BF34" s="240" t="str">
        <f t="shared" si="14"/>
        <v/>
      </c>
      <c r="BH34" s="562"/>
      <c r="BI34" s="562"/>
    </row>
    <row r="35" spans="1:61" ht="18" customHeight="1" x14ac:dyDescent="0.25">
      <c r="A35" s="559"/>
      <c r="B35" s="559"/>
      <c r="C35" s="559"/>
      <c r="D35" s="559"/>
      <c r="E35" s="290"/>
      <c r="G35" s="291"/>
      <c r="I35" s="167" t="str">
        <f t="shared" si="10"/>
        <v/>
      </c>
      <c r="J35" s="168" t="str">
        <f t="shared" si="10"/>
        <v/>
      </c>
      <c r="K35" s="168" t="str">
        <f t="shared" si="10"/>
        <v/>
      </c>
      <c r="L35" s="168" t="str">
        <f t="shared" si="10"/>
        <v/>
      </c>
      <c r="M35" s="168" t="str">
        <f t="shared" si="10"/>
        <v/>
      </c>
      <c r="N35" s="168" t="str">
        <f t="shared" si="10"/>
        <v/>
      </c>
      <c r="O35" s="168" t="str">
        <f t="shared" si="10"/>
        <v/>
      </c>
      <c r="P35" s="168" t="str">
        <f t="shared" si="10"/>
        <v/>
      </c>
      <c r="Q35" s="168" t="str">
        <f t="shared" si="10"/>
        <v/>
      </c>
      <c r="R35" s="169" t="str">
        <f t="shared" si="10"/>
        <v/>
      </c>
      <c r="S35" s="98" t="str">
        <f t="shared" si="11"/>
        <v/>
      </c>
      <c r="T35" s="98" t="str">
        <f t="shared" si="11"/>
        <v/>
      </c>
      <c r="U35" s="98" t="str">
        <f t="shared" si="11"/>
        <v/>
      </c>
      <c r="V35" s="98" t="str">
        <f t="shared" si="11"/>
        <v/>
      </c>
      <c r="W35" s="98" t="str">
        <f t="shared" si="11"/>
        <v/>
      </c>
      <c r="X35" s="98" t="str">
        <f t="shared" si="11"/>
        <v/>
      </c>
      <c r="Y35" s="98" t="str">
        <f t="shared" si="11"/>
        <v/>
      </c>
      <c r="Z35" s="98" t="str">
        <f t="shared" si="11"/>
        <v/>
      </c>
      <c r="AA35" s="98" t="str">
        <f t="shared" si="11"/>
        <v/>
      </c>
      <c r="AB35" s="98" t="str">
        <f t="shared" si="11"/>
        <v/>
      </c>
      <c r="AC35" s="100" t="str">
        <f t="shared" si="12"/>
        <v/>
      </c>
      <c r="AD35" s="101" t="str">
        <f t="shared" si="12"/>
        <v/>
      </c>
      <c r="AE35" s="101" t="str">
        <f t="shared" si="12"/>
        <v/>
      </c>
      <c r="AF35" s="101" t="str">
        <f t="shared" si="12"/>
        <v/>
      </c>
      <c r="AG35" s="101" t="str">
        <f t="shared" si="12"/>
        <v/>
      </c>
      <c r="AH35" s="101" t="str">
        <f t="shared" si="12"/>
        <v/>
      </c>
      <c r="AI35" s="101" t="str">
        <f t="shared" si="12"/>
        <v/>
      </c>
      <c r="AJ35" s="101" t="str">
        <f t="shared" si="12"/>
        <v/>
      </c>
      <c r="AK35" s="101" t="str">
        <f t="shared" si="12"/>
        <v/>
      </c>
      <c r="AL35" s="102" t="str">
        <f t="shared" si="12"/>
        <v/>
      </c>
      <c r="AM35" s="241" t="str">
        <f t="shared" si="13"/>
        <v/>
      </c>
      <c r="AN35" s="242" t="str">
        <f t="shared" si="13"/>
        <v/>
      </c>
      <c r="AO35" s="242" t="str">
        <f t="shared" si="13"/>
        <v/>
      </c>
      <c r="AP35" s="242" t="str">
        <f t="shared" si="13"/>
        <v/>
      </c>
      <c r="AQ35" s="242" t="str">
        <f t="shared" si="13"/>
        <v/>
      </c>
      <c r="AR35" s="242" t="str">
        <f t="shared" si="13"/>
        <v/>
      </c>
      <c r="AS35" s="242" t="str">
        <f t="shared" si="13"/>
        <v/>
      </c>
      <c r="AT35" s="242" t="str">
        <f t="shared" si="13"/>
        <v/>
      </c>
      <c r="AU35" s="242" t="str">
        <f t="shared" si="13"/>
        <v/>
      </c>
      <c r="AV35" s="243" t="str">
        <f t="shared" si="13"/>
        <v/>
      </c>
      <c r="AW35" s="241" t="str">
        <f t="shared" si="14"/>
        <v/>
      </c>
      <c r="AX35" s="242" t="str">
        <f t="shared" si="14"/>
        <v/>
      </c>
      <c r="AY35" s="242" t="str">
        <f t="shared" si="14"/>
        <v/>
      </c>
      <c r="AZ35" s="242" t="str">
        <f t="shared" si="14"/>
        <v/>
      </c>
      <c r="BA35" s="242" t="str">
        <f t="shared" si="14"/>
        <v/>
      </c>
      <c r="BB35" s="242" t="str">
        <f t="shared" si="14"/>
        <v/>
      </c>
      <c r="BC35" s="242" t="str">
        <f t="shared" si="14"/>
        <v/>
      </c>
      <c r="BD35" s="242" t="str">
        <f t="shared" si="14"/>
        <v/>
      </c>
      <c r="BE35" s="242" t="str">
        <f t="shared" si="14"/>
        <v/>
      </c>
      <c r="BF35" s="243" t="str">
        <f t="shared" si="14"/>
        <v/>
      </c>
      <c r="BH35" s="562"/>
      <c r="BI35" s="562"/>
    </row>
    <row r="36" spans="1:61" ht="30" customHeight="1" x14ac:dyDescent="0.4">
      <c r="A36" s="559"/>
      <c r="B36" s="559"/>
      <c r="C36" s="559"/>
      <c r="D36" s="559"/>
      <c r="E36" s="290"/>
      <c r="G36" s="289" t="str">
        <f>+'Parametrizaciones Advisory'!D277</f>
        <v>Raro</v>
      </c>
      <c r="I36" s="161" t="str">
        <f t="shared" ref="I36:R43" si="15">IF(ISERROR(VLOOKUP(CONCATENATE(A510,$I$58,$G$36),resxxx,1,0)),"",A510)</f>
        <v/>
      </c>
      <c r="J36" s="162" t="str">
        <f t="shared" si="15"/>
        <v/>
      </c>
      <c r="K36" s="162" t="str">
        <f t="shared" si="15"/>
        <v/>
      </c>
      <c r="L36" s="162" t="str">
        <f t="shared" si="15"/>
        <v/>
      </c>
      <c r="M36" s="162" t="str">
        <f t="shared" si="15"/>
        <v/>
      </c>
      <c r="N36" s="162" t="str">
        <f t="shared" si="15"/>
        <v/>
      </c>
      <c r="O36" s="162" t="str">
        <f t="shared" si="15"/>
        <v/>
      </c>
      <c r="P36" s="162" t="str">
        <f t="shared" si="15"/>
        <v/>
      </c>
      <c r="Q36" s="162" t="str">
        <f t="shared" si="15"/>
        <v/>
      </c>
      <c r="R36" s="163" t="str">
        <f t="shared" si="15"/>
        <v/>
      </c>
      <c r="S36" s="161" t="str">
        <f t="shared" ref="S36:AB43" si="16">IF(ISERROR(VLOOKUP(CONCATENATE(A510,$S$58,$G$36),resxxx,1,0)),"",A510)</f>
        <v/>
      </c>
      <c r="T36" s="162" t="str">
        <f t="shared" si="16"/>
        <v/>
      </c>
      <c r="U36" s="162" t="str">
        <f t="shared" si="16"/>
        <v/>
      </c>
      <c r="V36" s="162" t="str">
        <f t="shared" si="16"/>
        <v/>
      </c>
      <c r="W36" s="162" t="str">
        <f t="shared" si="16"/>
        <v/>
      </c>
      <c r="X36" s="162" t="str">
        <f t="shared" si="16"/>
        <v/>
      </c>
      <c r="Y36" s="162" t="str">
        <f t="shared" si="16"/>
        <v/>
      </c>
      <c r="Z36" s="162" t="str">
        <f t="shared" si="16"/>
        <v/>
      </c>
      <c r="AA36" s="162" t="str">
        <f t="shared" si="16"/>
        <v/>
      </c>
      <c r="AB36" s="163" t="str">
        <f t="shared" si="16"/>
        <v/>
      </c>
      <c r="AC36" s="86" t="str">
        <f t="shared" ref="AC36:AL43" si="17">IF(ISERROR(VLOOKUP(CONCATENATE(A510,$AC$58,$G$36),resxxx,1,0)),"",A510)</f>
        <v/>
      </c>
      <c r="AD36" s="87" t="str">
        <f t="shared" si="17"/>
        <v/>
      </c>
      <c r="AE36" s="87" t="str">
        <f t="shared" si="17"/>
        <v/>
      </c>
      <c r="AF36" s="87" t="str">
        <f t="shared" si="17"/>
        <v/>
      </c>
      <c r="AG36" s="87" t="str">
        <f t="shared" si="17"/>
        <v/>
      </c>
      <c r="AH36" s="87" t="str">
        <f t="shared" si="17"/>
        <v/>
      </c>
      <c r="AI36" s="87" t="str">
        <f t="shared" si="17"/>
        <v/>
      </c>
      <c r="AJ36" s="87" t="str">
        <f t="shared" si="17"/>
        <v/>
      </c>
      <c r="AK36" s="87" t="str">
        <f t="shared" si="17"/>
        <v/>
      </c>
      <c r="AL36" s="87" t="str">
        <f t="shared" si="17"/>
        <v/>
      </c>
      <c r="AM36" s="89" t="str">
        <f t="shared" ref="AM36:AV43" si="18">IF(ISERROR(VLOOKUP(CONCATENATE(A510,$AM$58,$G$36),resxxx,1,0)),"",A510)</f>
        <v/>
      </c>
      <c r="AN36" s="90" t="str">
        <f t="shared" si="18"/>
        <v>RC2</v>
      </c>
      <c r="AO36" s="90" t="str">
        <f t="shared" si="18"/>
        <v/>
      </c>
      <c r="AP36" s="90" t="str">
        <f t="shared" si="18"/>
        <v/>
      </c>
      <c r="AQ36" s="90" t="str">
        <f t="shared" si="18"/>
        <v/>
      </c>
      <c r="AR36" s="90" t="str">
        <f t="shared" si="18"/>
        <v/>
      </c>
      <c r="AS36" s="90" t="str">
        <f t="shared" si="18"/>
        <v/>
      </c>
      <c r="AT36" s="90" t="str">
        <f t="shared" si="18"/>
        <v/>
      </c>
      <c r="AU36" s="90" t="str">
        <f t="shared" si="18"/>
        <v/>
      </c>
      <c r="AV36" s="91" t="str">
        <f t="shared" si="18"/>
        <v/>
      </c>
      <c r="AW36" s="235" t="str">
        <f t="shared" ref="AW36:BF43" si="19">IF(ISERROR(VLOOKUP(CONCATENATE(A510,$AW$58,$G$36),resxxx,1,0)),"",A510)</f>
        <v/>
      </c>
      <c r="AX36" s="460" t="str">
        <f t="shared" si="19"/>
        <v/>
      </c>
      <c r="AY36" s="236" t="str">
        <f t="shared" si="19"/>
        <v/>
      </c>
      <c r="AZ36" s="399" t="str">
        <f t="shared" si="19"/>
        <v/>
      </c>
      <c r="BA36" s="399" t="str">
        <f t="shared" si="19"/>
        <v/>
      </c>
      <c r="BB36" s="399" t="str">
        <f t="shared" si="19"/>
        <v/>
      </c>
      <c r="BC36" s="399" t="str">
        <f t="shared" si="19"/>
        <v/>
      </c>
      <c r="BD36" s="399" t="str">
        <f t="shared" si="19"/>
        <v/>
      </c>
      <c r="BE36" s="399" t="str">
        <f t="shared" si="19"/>
        <v/>
      </c>
      <c r="BF36" s="237" t="str">
        <f t="shared" si="19"/>
        <v/>
      </c>
      <c r="BH36" s="563" t="s">
        <v>239</v>
      </c>
      <c r="BI36" s="563"/>
    </row>
    <row r="37" spans="1:61" ht="18" customHeight="1" x14ac:dyDescent="0.25">
      <c r="A37" s="559"/>
      <c r="B37" s="559"/>
      <c r="C37" s="559"/>
      <c r="D37" s="559"/>
      <c r="E37" s="290"/>
      <c r="G37" s="289"/>
      <c r="I37" s="164" t="str">
        <f t="shared" si="15"/>
        <v/>
      </c>
      <c r="J37" s="165" t="str">
        <f t="shared" si="15"/>
        <v/>
      </c>
      <c r="K37" s="165" t="str">
        <f t="shared" si="15"/>
        <v/>
      </c>
      <c r="L37" s="165" t="str">
        <f t="shared" si="15"/>
        <v/>
      </c>
      <c r="M37" s="165" t="str">
        <f t="shared" si="15"/>
        <v/>
      </c>
      <c r="N37" s="165" t="str">
        <f t="shared" si="15"/>
        <v/>
      </c>
      <c r="O37" s="165" t="str">
        <f t="shared" si="15"/>
        <v/>
      </c>
      <c r="P37" s="165" t="str">
        <f t="shared" si="15"/>
        <v/>
      </c>
      <c r="Q37" s="165" t="str">
        <f t="shared" si="15"/>
        <v/>
      </c>
      <c r="R37" s="166" t="str">
        <f t="shared" si="15"/>
        <v/>
      </c>
      <c r="S37" s="164" t="str">
        <f t="shared" si="16"/>
        <v/>
      </c>
      <c r="T37" s="165" t="str">
        <f t="shared" si="16"/>
        <v/>
      </c>
      <c r="U37" s="165" t="str">
        <f t="shared" si="16"/>
        <v/>
      </c>
      <c r="V37" s="165" t="str">
        <f t="shared" si="16"/>
        <v/>
      </c>
      <c r="W37" s="165" t="str">
        <f t="shared" si="16"/>
        <v/>
      </c>
      <c r="X37" s="165" t="str">
        <f t="shared" si="16"/>
        <v/>
      </c>
      <c r="Y37" s="165" t="str">
        <f t="shared" si="16"/>
        <v/>
      </c>
      <c r="Z37" s="165" t="str">
        <f t="shared" si="16"/>
        <v/>
      </c>
      <c r="AA37" s="165" t="str">
        <f t="shared" si="16"/>
        <v/>
      </c>
      <c r="AB37" s="166" t="str">
        <f t="shared" si="16"/>
        <v/>
      </c>
      <c r="AC37" s="92" t="str">
        <f t="shared" si="17"/>
        <v/>
      </c>
      <c r="AD37" s="93" t="str">
        <f t="shared" si="17"/>
        <v/>
      </c>
      <c r="AE37" s="93" t="str">
        <f t="shared" si="17"/>
        <v/>
      </c>
      <c r="AF37" s="93" t="str">
        <f t="shared" si="17"/>
        <v/>
      </c>
      <c r="AG37" s="93" t="str">
        <f t="shared" si="17"/>
        <v/>
      </c>
      <c r="AH37" s="93" t="str">
        <f t="shared" si="17"/>
        <v/>
      </c>
      <c r="AI37" s="93" t="str">
        <f t="shared" si="17"/>
        <v/>
      </c>
      <c r="AJ37" s="93" t="str">
        <f t="shared" si="17"/>
        <v/>
      </c>
      <c r="AK37" s="93" t="str">
        <f t="shared" si="17"/>
        <v/>
      </c>
      <c r="AL37" s="93" t="str">
        <f t="shared" si="17"/>
        <v/>
      </c>
      <c r="AM37" s="95" t="str">
        <f t="shared" si="18"/>
        <v/>
      </c>
      <c r="AN37" s="82" t="str">
        <f t="shared" si="18"/>
        <v/>
      </c>
      <c r="AO37" s="82" t="str">
        <f t="shared" si="18"/>
        <v/>
      </c>
      <c r="AP37" s="82" t="str">
        <f t="shared" si="18"/>
        <v/>
      </c>
      <c r="AQ37" s="82" t="str">
        <f t="shared" si="18"/>
        <v/>
      </c>
      <c r="AR37" s="82" t="str">
        <f t="shared" si="18"/>
        <v/>
      </c>
      <c r="AS37" s="82" t="str">
        <f t="shared" si="18"/>
        <v/>
      </c>
      <c r="AT37" s="82" t="str">
        <f t="shared" si="18"/>
        <v/>
      </c>
      <c r="AU37" s="82" t="str">
        <f t="shared" si="18"/>
        <v/>
      </c>
      <c r="AV37" s="96" t="str">
        <f t="shared" si="18"/>
        <v/>
      </c>
      <c r="AW37" s="238" t="str">
        <f t="shared" si="19"/>
        <v/>
      </c>
      <c r="AX37" s="239" t="str">
        <f t="shared" si="19"/>
        <v/>
      </c>
      <c r="AY37" s="239" t="str">
        <f t="shared" si="19"/>
        <v/>
      </c>
      <c r="AZ37" s="239" t="str">
        <f t="shared" si="19"/>
        <v/>
      </c>
      <c r="BA37" s="239" t="str">
        <f t="shared" si="19"/>
        <v/>
      </c>
      <c r="BB37" s="239" t="str">
        <f t="shared" si="19"/>
        <v/>
      </c>
      <c r="BC37" s="239" t="str">
        <f t="shared" si="19"/>
        <v/>
      </c>
      <c r="BD37" s="239" t="str">
        <f t="shared" si="19"/>
        <v/>
      </c>
      <c r="BE37" s="239" t="str">
        <f t="shared" si="19"/>
        <v/>
      </c>
      <c r="BF37" s="240" t="str">
        <f t="shared" si="19"/>
        <v/>
      </c>
      <c r="BH37" s="563"/>
      <c r="BI37" s="563"/>
    </row>
    <row r="38" spans="1:61" ht="18" customHeight="1" x14ac:dyDescent="0.25">
      <c r="A38" s="559"/>
      <c r="B38" s="559"/>
      <c r="C38" s="559"/>
      <c r="D38" s="559"/>
      <c r="E38" s="290"/>
      <c r="G38" s="289"/>
      <c r="I38" s="164" t="str">
        <f t="shared" si="15"/>
        <v/>
      </c>
      <c r="J38" s="165" t="str">
        <f t="shared" si="15"/>
        <v/>
      </c>
      <c r="K38" s="165" t="str">
        <f t="shared" si="15"/>
        <v/>
      </c>
      <c r="L38" s="165" t="str">
        <f t="shared" si="15"/>
        <v/>
      </c>
      <c r="M38" s="165" t="str">
        <f t="shared" si="15"/>
        <v/>
      </c>
      <c r="N38" s="165" t="str">
        <f t="shared" si="15"/>
        <v/>
      </c>
      <c r="O38" s="165" t="str">
        <f t="shared" si="15"/>
        <v/>
      </c>
      <c r="P38" s="165" t="str">
        <f t="shared" si="15"/>
        <v/>
      </c>
      <c r="Q38" s="165" t="str">
        <f t="shared" si="15"/>
        <v/>
      </c>
      <c r="R38" s="166" t="str">
        <f t="shared" si="15"/>
        <v/>
      </c>
      <c r="S38" s="164" t="str">
        <f t="shared" si="16"/>
        <v/>
      </c>
      <c r="T38" s="165" t="str">
        <f t="shared" si="16"/>
        <v/>
      </c>
      <c r="U38" s="165" t="str">
        <f t="shared" si="16"/>
        <v/>
      </c>
      <c r="V38" s="165" t="str">
        <f t="shared" si="16"/>
        <v/>
      </c>
      <c r="W38" s="165" t="str">
        <f t="shared" si="16"/>
        <v/>
      </c>
      <c r="X38" s="165" t="str">
        <f t="shared" si="16"/>
        <v/>
      </c>
      <c r="Y38" s="165" t="str">
        <f t="shared" si="16"/>
        <v/>
      </c>
      <c r="Z38" s="165" t="str">
        <f t="shared" si="16"/>
        <v/>
      </c>
      <c r="AA38" s="165" t="str">
        <f t="shared" si="16"/>
        <v/>
      </c>
      <c r="AB38" s="166" t="str">
        <f t="shared" si="16"/>
        <v/>
      </c>
      <c r="AC38" s="92" t="str">
        <f t="shared" si="17"/>
        <v/>
      </c>
      <c r="AD38" s="93" t="str">
        <f t="shared" si="17"/>
        <v/>
      </c>
      <c r="AE38" s="93" t="str">
        <f t="shared" si="17"/>
        <v/>
      </c>
      <c r="AF38" s="93" t="str">
        <f t="shared" si="17"/>
        <v/>
      </c>
      <c r="AG38" s="93" t="str">
        <f t="shared" si="17"/>
        <v/>
      </c>
      <c r="AH38" s="93" t="str">
        <f t="shared" si="17"/>
        <v/>
      </c>
      <c r="AI38" s="93" t="str">
        <f t="shared" si="17"/>
        <v/>
      </c>
      <c r="AJ38" s="93" t="str">
        <f t="shared" si="17"/>
        <v/>
      </c>
      <c r="AK38" s="93" t="str">
        <f t="shared" si="17"/>
        <v/>
      </c>
      <c r="AL38" s="93" t="str">
        <f t="shared" si="17"/>
        <v/>
      </c>
      <c r="AM38" s="95" t="str">
        <f t="shared" si="18"/>
        <v/>
      </c>
      <c r="AN38" s="82" t="str">
        <f t="shared" si="18"/>
        <v/>
      </c>
      <c r="AO38" s="82" t="str">
        <f t="shared" si="18"/>
        <v/>
      </c>
      <c r="AP38" s="82" t="str">
        <f t="shared" si="18"/>
        <v/>
      </c>
      <c r="AQ38" s="82" t="str">
        <f t="shared" si="18"/>
        <v/>
      </c>
      <c r="AR38" s="82" t="str">
        <f t="shared" si="18"/>
        <v/>
      </c>
      <c r="AS38" s="82" t="str">
        <f t="shared" si="18"/>
        <v/>
      </c>
      <c r="AT38" s="82" t="str">
        <f t="shared" si="18"/>
        <v/>
      </c>
      <c r="AU38" s="82" t="str">
        <f t="shared" si="18"/>
        <v/>
      </c>
      <c r="AV38" s="96" t="str">
        <f t="shared" si="18"/>
        <v/>
      </c>
      <c r="AW38" s="238" t="str">
        <f t="shared" si="19"/>
        <v/>
      </c>
      <c r="AX38" s="239" t="str">
        <f t="shared" si="19"/>
        <v/>
      </c>
      <c r="AY38" s="239" t="str">
        <f t="shared" si="19"/>
        <v/>
      </c>
      <c r="AZ38" s="239" t="str">
        <f t="shared" si="19"/>
        <v/>
      </c>
      <c r="BA38" s="239" t="str">
        <f t="shared" si="19"/>
        <v/>
      </c>
      <c r="BB38" s="239" t="str">
        <f t="shared" si="19"/>
        <v/>
      </c>
      <c r="BC38" s="239" t="str">
        <f t="shared" si="19"/>
        <v/>
      </c>
      <c r="BD38" s="239" t="str">
        <f t="shared" si="19"/>
        <v/>
      </c>
      <c r="BE38" s="239" t="str">
        <f t="shared" si="19"/>
        <v/>
      </c>
      <c r="BF38" s="240" t="str">
        <f t="shared" si="19"/>
        <v/>
      </c>
      <c r="BH38" s="563"/>
      <c r="BI38" s="563"/>
    </row>
    <row r="39" spans="1:61" ht="18" customHeight="1" x14ac:dyDescent="0.25">
      <c r="A39" s="559"/>
      <c r="B39" s="559"/>
      <c r="C39" s="559"/>
      <c r="D39" s="559"/>
      <c r="E39" s="290"/>
      <c r="G39" s="289"/>
      <c r="I39" s="164" t="str">
        <f t="shared" si="15"/>
        <v/>
      </c>
      <c r="J39" s="165" t="str">
        <f t="shared" si="15"/>
        <v/>
      </c>
      <c r="K39" s="165" t="str">
        <f t="shared" si="15"/>
        <v/>
      </c>
      <c r="L39" s="165" t="str">
        <f t="shared" si="15"/>
        <v/>
      </c>
      <c r="M39" s="165" t="str">
        <f t="shared" si="15"/>
        <v/>
      </c>
      <c r="N39" s="165" t="str">
        <f t="shared" si="15"/>
        <v/>
      </c>
      <c r="O39" s="165" t="str">
        <f t="shared" si="15"/>
        <v/>
      </c>
      <c r="P39" s="165" t="str">
        <f t="shared" si="15"/>
        <v/>
      </c>
      <c r="Q39" s="165" t="str">
        <f t="shared" si="15"/>
        <v/>
      </c>
      <c r="R39" s="166" t="str">
        <f t="shared" si="15"/>
        <v/>
      </c>
      <c r="S39" s="164" t="str">
        <f t="shared" si="16"/>
        <v/>
      </c>
      <c r="T39" s="165" t="str">
        <f t="shared" si="16"/>
        <v/>
      </c>
      <c r="U39" s="165" t="str">
        <f t="shared" si="16"/>
        <v/>
      </c>
      <c r="V39" s="165" t="str">
        <f t="shared" si="16"/>
        <v/>
      </c>
      <c r="W39" s="165" t="str">
        <f t="shared" si="16"/>
        <v/>
      </c>
      <c r="X39" s="165" t="str">
        <f t="shared" si="16"/>
        <v/>
      </c>
      <c r="Y39" s="165" t="str">
        <f t="shared" si="16"/>
        <v/>
      </c>
      <c r="Z39" s="165" t="str">
        <f t="shared" si="16"/>
        <v/>
      </c>
      <c r="AA39" s="165" t="str">
        <f t="shared" si="16"/>
        <v/>
      </c>
      <c r="AB39" s="166" t="str">
        <f t="shared" si="16"/>
        <v/>
      </c>
      <c r="AC39" s="92" t="str">
        <f t="shared" si="17"/>
        <v/>
      </c>
      <c r="AD39" s="93" t="str">
        <f t="shared" si="17"/>
        <v/>
      </c>
      <c r="AE39" s="93" t="str">
        <f t="shared" si="17"/>
        <v/>
      </c>
      <c r="AF39" s="93" t="str">
        <f t="shared" si="17"/>
        <v/>
      </c>
      <c r="AG39" s="93" t="str">
        <f t="shared" si="17"/>
        <v/>
      </c>
      <c r="AH39" s="93" t="str">
        <f t="shared" si="17"/>
        <v/>
      </c>
      <c r="AI39" s="93" t="str">
        <f t="shared" si="17"/>
        <v/>
      </c>
      <c r="AJ39" s="93" t="str">
        <f t="shared" si="17"/>
        <v/>
      </c>
      <c r="AK39" s="93" t="str">
        <f t="shared" si="17"/>
        <v/>
      </c>
      <c r="AL39" s="93" t="str">
        <f t="shared" si="17"/>
        <v/>
      </c>
      <c r="AM39" s="95" t="str">
        <f t="shared" si="18"/>
        <v/>
      </c>
      <c r="AN39" s="82" t="str">
        <f t="shared" si="18"/>
        <v/>
      </c>
      <c r="AO39" s="82" t="str">
        <f t="shared" si="18"/>
        <v/>
      </c>
      <c r="AP39" s="82" t="str">
        <f t="shared" si="18"/>
        <v/>
      </c>
      <c r="AQ39" s="82" t="str">
        <f t="shared" si="18"/>
        <v/>
      </c>
      <c r="AR39" s="82" t="str">
        <f t="shared" si="18"/>
        <v/>
      </c>
      <c r="AS39" s="82" t="str">
        <f t="shared" si="18"/>
        <v/>
      </c>
      <c r="AT39" s="82" t="str">
        <f t="shared" si="18"/>
        <v/>
      </c>
      <c r="AU39" s="82" t="str">
        <f t="shared" si="18"/>
        <v/>
      </c>
      <c r="AV39" s="96" t="str">
        <f t="shared" si="18"/>
        <v/>
      </c>
      <c r="AW39" s="238" t="str">
        <f t="shared" si="19"/>
        <v/>
      </c>
      <c r="AX39" s="239" t="str">
        <f t="shared" si="19"/>
        <v/>
      </c>
      <c r="AY39" s="239" t="str">
        <f t="shared" si="19"/>
        <v/>
      </c>
      <c r="AZ39" s="239" t="str">
        <f t="shared" si="19"/>
        <v/>
      </c>
      <c r="BA39" s="239" t="str">
        <f t="shared" si="19"/>
        <v/>
      </c>
      <c r="BB39" s="239" t="str">
        <f t="shared" si="19"/>
        <v/>
      </c>
      <c r="BC39" s="239" t="str">
        <f t="shared" si="19"/>
        <v/>
      </c>
      <c r="BD39" s="239" t="str">
        <f t="shared" si="19"/>
        <v/>
      </c>
      <c r="BE39" s="239" t="str">
        <f t="shared" si="19"/>
        <v/>
      </c>
      <c r="BF39" s="240" t="str">
        <f t="shared" si="19"/>
        <v/>
      </c>
      <c r="BH39" s="563"/>
      <c r="BI39" s="563"/>
    </row>
    <row r="40" spans="1:61" ht="18" customHeight="1" x14ac:dyDescent="0.25">
      <c r="A40" s="559"/>
      <c r="B40" s="559"/>
      <c r="C40" s="559"/>
      <c r="D40" s="559"/>
      <c r="E40" s="290"/>
      <c r="G40" s="291"/>
      <c r="I40" s="164" t="str">
        <f t="shared" si="15"/>
        <v/>
      </c>
      <c r="J40" s="165" t="str">
        <f t="shared" si="15"/>
        <v/>
      </c>
      <c r="K40" s="165" t="str">
        <f t="shared" si="15"/>
        <v/>
      </c>
      <c r="L40" s="165" t="str">
        <f t="shared" si="15"/>
        <v/>
      </c>
      <c r="M40" s="165" t="str">
        <f t="shared" si="15"/>
        <v/>
      </c>
      <c r="N40" s="165" t="str">
        <f t="shared" si="15"/>
        <v/>
      </c>
      <c r="O40" s="165" t="str">
        <f t="shared" si="15"/>
        <v/>
      </c>
      <c r="P40" s="165" t="str">
        <f t="shared" si="15"/>
        <v/>
      </c>
      <c r="Q40" s="165" t="str">
        <f t="shared" si="15"/>
        <v/>
      </c>
      <c r="R40" s="166" t="str">
        <f t="shared" si="15"/>
        <v/>
      </c>
      <c r="S40" s="164" t="str">
        <f t="shared" si="16"/>
        <v/>
      </c>
      <c r="T40" s="165" t="str">
        <f t="shared" si="16"/>
        <v/>
      </c>
      <c r="U40" s="165" t="str">
        <f t="shared" si="16"/>
        <v/>
      </c>
      <c r="V40" s="165" t="str">
        <f t="shared" si="16"/>
        <v/>
      </c>
      <c r="W40" s="165" t="str">
        <f t="shared" si="16"/>
        <v/>
      </c>
      <c r="X40" s="165" t="str">
        <f t="shared" si="16"/>
        <v/>
      </c>
      <c r="Y40" s="165" t="str">
        <f t="shared" si="16"/>
        <v/>
      </c>
      <c r="Z40" s="165" t="str">
        <f t="shared" si="16"/>
        <v/>
      </c>
      <c r="AA40" s="165" t="str">
        <f t="shared" si="16"/>
        <v/>
      </c>
      <c r="AB40" s="166" t="str">
        <f t="shared" si="16"/>
        <v/>
      </c>
      <c r="AC40" s="92" t="str">
        <f t="shared" si="17"/>
        <v/>
      </c>
      <c r="AD40" s="93" t="str">
        <f t="shared" si="17"/>
        <v/>
      </c>
      <c r="AE40" s="93" t="str">
        <f t="shared" si="17"/>
        <v/>
      </c>
      <c r="AF40" s="93" t="str">
        <f t="shared" si="17"/>
        <v/>
      </c>
      <c r="AG40" s="93" t="str">
        <f t="shared" si="17"/>
        <v/>
      </c>
      <c r="AH40" s="93" t="str">
        <f t="shared" si="17"/>
        <v/>
      </c>
      <c r="AI40" s="93" t="str">
        <f t="shared" si="17"/>
        <v/>
      </c>
      <c r="AJ40" s="93" t="str">
        <f t="shared" si="17"/>
        <v/>
      </c>
      <c r="AK40" s="93" t="str">
        <f t="shared" si="17"/>
        <v/>
      </c>
      <c r="AL40" s="93" t="str">
        <f t="shared" si="17"/>
        <v/>
      </c>
      <c r="AM40" s="95" t="str">
        <f t="shared" si="18"/>
        <v/>
      </c>
      <c r="AN40" s="82" t="str">
        <f t="shared" si="18"/>
        <v/>
      </c>
      <c r="AO40" s="82" t="str">
        <f t="shared" si="18"/>
        <v/>
      </c>
      <c r="AP40" s="82" t="str">
        <f t="shared" si="18"/>
        <v/>
      </c>
      <c r="AQ40" s="82" t="str">
        <f t="shared" si="18"/>
        <v/>
      </c>
      <c r="AR40" s="82" t="str">
        <f t="shared" si="18"/>
        <v/>
      </c>
      <c r="AS40" s="82" t="str">
        <f t="shared" si="18"/>
        <v/>
      </c>
      <c r="AT40" s="82" t="str">
        <f t="shared" si="18"/>
        <v/>
      </c>
      <c r="AU40" s="82" t="str">
        <f t="shared" si="18"/>
        <v/>
      </c>
      <c r="AV40" s="96" t="str">
        <f t="shared" si="18"/>
        <v/>
      </c>
      <c r="AW40" s="238" t="str">
        <f t="shared" si="19"/>
        <v/>
      </c>
      <c r="AX40" s="239" t="str">
        <f t="shared" si="19"/>
        <v/>
      </c>
      <c r="AY40" s="239" t="str">
        <f t="shared" si="19"/>
        <v/>
      </c>
      <c r="AZ40" s="239" t="str">
        <f t="shared" si="19"/>
        <v/>
      </c>
      <c r="BA40" s="239" t="str">
        <f t="shared" si="19"/>
        <v/>
      </c>
      <c r="BB40" s="239" t="str">
        <f t="shared" si="19"/>
        <v/>
      </c>
      <c r="BC40" s="239" t="str">
        <f t="shared" si="19"/>
        <v/>
      </c>
      <c r="BD40" s="239" t="str">
        <f t="shared" si="19"/>
        <v/>
      </c>
      <c r="BE40" s="239" t="str">
        <f t="shared" si="19"/>
        <v/>
      </c>
      <c r="BF40" s="240" t="str">
        <f t="shared" si="19"/>
        <v/>
      </c>
      <c r="BH40" s="563"/>
      <c r="BI40" s="563"/>
    </row>
    <row r="41" spans="1:61" ht="18" customHeight="1" x14ac:dyDescent="0.25">
      <c r="A41" s="559"/>
      <c r="B41" s="559"/>
      <c r="C41" s="559"/>
      <c r="D41" s="559"/>
      <c r="E41" s="290"/>
      <c r="G41" s="291"/>
      <c r="I41" s="164" t="str">
        <f t="shared" si="15"/>
        <v/>
      </c>
      <c r="J41" s="165" t="str">
        <f t="shared" si="15"/>
        <v/>
      </c>
      <c r="K41" s="165" t="str">
        <f t="shared" si="15"/>
        <v/>
      </c>
      <c r="L41" s="165" t="str">
        <f t="shared" si="15"/>
        <v/>
      </c>
      <c r="M41" s="165" t="str">
        <f t="shared" si="15"/>
        <v/>
      </c>
      <c r="N41" s="165" t="str">
        <f t="shared" si="15"/>
        <v/>
      </c>
      <c r="O41" s="165" t="str">
        <f t="shared" si="15"/>
        <v/>
      </c>
      <c r="P41" s="165" t="str">
        <f t="shared" si="15"/>
        <v/>
      </c>
      <c r="Q41" s="165" t="str">
        <f t="shared" si="15"/>
        <v/>
      </c>
      <c r="R41" s="166" t="str">
        <f t="shared" si="15"/>
        <v/>
      </c>
      <c r="S41" s="164" t="str">
        <f t="shared" si="16"/>
        <v/>
      </c>
      <c r="T41" s="165" t="str">
        <f t="shared" si="16"/>
        <v/>
      </c>
      <c r="U41" s="165" t="str">
        <f t="shared" si="16"/>
        <v/>
      </c>
      <c r="V41" s="165" t="str">
        <f t="shared" si="16"/>
        <v/>
      </c>
      <c r="W41" s="165" t="str">
        <f t="shared" si="16"/>
        <v/>
      </c>
      <c r="X41" s="165" t="str">
        <f t="shared" si="16"/>
        <v/>
      </c>
      <c r="Y41" s="165" t="str">
        <f t="shared" si="16"/>
        <v/>
      </c>
      <c r="Z41" s="165" t="str">
        <f t="shared" si="16"/>
        <v/>
      </c>
      <c r="AA41" s="165" t="str">
        <f t="shared" si="16"/>
        <v/>
      </c>
      <c r="AB41" s="166" t="str">
        <f t="shared" si="16"/>
        <v/>
      </c>
      <c r="AC41" s="92" t="str">
        <f t="shared" si="17"/>
        <v/>
      </c>
      <c r="AD41" s="93" t="str">
        <f t="shared" si="17"/>
        <v/>
      </c>
      <c r="AE41" s="93" t="str">
        <f t="shared" si="17"/>
        <v/>
      </c>
      <c r="AF41" s="93" t="str">
        <f t="shared" si="17"/>
        <v/>
      </c>
      <c r="AG41" s="93" t="str">
        <f t="shared" si="17"/>
        <v/>
      </c>
      <c r="AH41" s="93" t="str">
        <f t="shared" si="17"/>
        <v/>
      </c>
      <c r="AI41" s="93" t="str">
        <f t="shared" si="17"/>
        <v/>
      </c>
      <c r="AJ41" s="93" t="str">
        <f t="shared" si="17"/>
        <v/>
      </c>
      <c r="AK41" s="93" t="str">
        <f t="shared" si="17"/>
        <v/>
      </c>
      <c r="AL41" s="93" t="str">
        <f t="shared" si="17"/>
        <v/>
      </c>
      <c r="AM41" s="95" t="str">
        <f t="shared" si="18"/>
        <v/>
      </c>
      <c r="AN41" s="82" t="str">
        <f t="shared" si="18"/>
        <v/>
      </c>
      <c r="AO41" s="82" t="str">
        <f t="shared" si="18"/>
        <v/>
      </c>
      <c r="AP41" s="82" t="str">
        <f t="shared" si="18"/>
        <v/>
      </c>
      <c r="AQ41" s="82" t="str">
        <f t="shared" si="18"/>
        <v/>
      </c>
      <c r="AR41" s="82" t="str">
        <f t="shared" si="18"/>
        <v/>
      </c>
      <c r="AS41" s="82" t="str">
        <f t="shared" si="18"/>
        <v/>
      </c>
      <c r="AT41" s="82" t="str">
        <f t="shared" si="18"/>
        <v/>
      </c>
      <c r="AU41" s="82" t="str">
        <f t="shared" si="18"/>
        <v/>
      </c>
      <c r="AV41" s="96" t="str">
        <f t="shared" si="18"/>
        <v/>
      </c>
      <c r="AW41" s="238" t="str">
        <f t="shared" si="19"/>
        <v/>
      </c>
      <c r="AX41" s="239" t="str">
        <f t="shared" si="19"/>
        <v/>
      </c>
      <c r="AY41" s="239" t="str">
        <f t="shared" si="19"/>
        <v/>
      </c>
      <c r="AZ41" s="239" t="str">
        <f t="shared" si="19"/>
        <v/>
      </c>
      <c r="BA41" s="239" t="str">
        <f t="shared" si="19"/>
        <v/>
      </c>
      <c r="BB41" s="239" t="str">
        <f t="shared" si="19"/>
        <v/>
      </c>
      <c r="BC41" s="239" t="str">
        <f t="shared" si="19"/>
        <v/>
      </c>
      <c r="BD41" s="239" t="str">
        <f t="shared" si="19"/>
        <v/>
      </c>
      <c r="BE41" s="239" t="str">
        <f t="shared" si="19"/>
        <v/>
      </c>
      <c r="BF41" s="240" t="str">
        <f t="shared" si="19"/>
        <v/>
      </c>
      <c r="BH41" s="563"/>
      <c r="BI41" s="563"/>
    </row>
    <row r="42" spans="1:61" ht="18" customHeight="1" x14ac:dyDescent="0.25">
      <c r="A42" s="559"/>
      <c r="B42" s="559"/>
      <c r="C42" s="559"/>
      <c r="D42" s="559"/>
      <c r="E42" s="290"/>
      <c r="G42" s="291"/>
      <c r="I42" s="164" t="str">
        <f t="shared" si="15"/>
        <v/>
      </c>
      <c r="J42" s="165" t="str">
        <f t="shared" si="15"/>
        <v/>
      </c>
      <c r="K42" s="165" t="str">
        <f t="shared" si="15"/>
        <v/>
      </c>
      <c r="L42" s="165" t="str">
        <f t="shared" si="15"/>
        <v/>
      </c>
      <c r="M42" s="165" t="str">
        <f t="shared" si="15"/>
        <v/>
      </c>
      <c r="N42" s="165" t="str">
        <f t="shared" si="15"/>
        <v/>
      </c>
      <c r="O42" s="165" t="str">
        <f t="shared" si="15"/>
        <v/>
      </c>
      <c r="P42" s="165" t="str">
        <f t="shared" si="15"/>
        <v/>
      </c>
      <c r="Q42" s="165" t="str">
        <f t="shared" si="15"/>
        <v/>
      </c>
      <c r="R42" s="166" t="str">
        <f t="shared" si="15"/>
        <v/>
      </c>
      <c r="S42" s="164" t="str">
        <f t="shared" si="16"/>
        <v/>
      </c>
      <c r="T42" s="165" t="str">
        <f t="shared" si="16"/>
        <v/>
      </c>
      <c r="U42" s="165" t="str">
        <f t="shared" si="16"/>
        <v/>
      </c>
      <c r="V42" s="165" t="str">
        <f t="shared" si="16"/>
        <v/>
      </c>
      <c r="W42" s="165" t="str">
        <f t="shared" si="16"/>
        <v/>
      </c>
      <c r="X42" s="165" t="str">
        <f t="shared" si="16"/>
        <v/>
      </c>
      <c r="Y42" s="165" t="str">
        <f t="shared" si="16"/>
        <v/>
      </c>
      <c r="Z42" s="165" t="str">
        <f t="shared" si="16"/>
        <v/>
      </c>
      <c r="AA42" s="165" t="str">
        <f t="shared" si="16"/>
        <v/>
      </c>
      <c r="AB42" s="166" t="str">
        <f t="shared" si="16"/>
        <v/>
      </c>
      <c r="AC42" s="92" t="str">
        <f t="shared" si="17"/>
        <v/>
      </c>
      <c r="AD42" s="93" t="str">
        <f t="shared" si="17"/>
        <v/>
      </c>
      <c r="AE42" s="93" t="str">
        <f t="shared" si="17"/>
        <v/>
      </c>
      <c r="AF42" s="93" t="str">
        <f t="shared" si="17"/>
        <v/>
      </c>
      <c r="AG42" s="93" t="str">
        <f t="shared" si="17"/>
        <v/>
      </c>
      <c r="AH42" s="93" t="str">
        <f t="shared" si="17"/>
        <v/>
      </c>
      <c r="AI42" s="93" t="str">
        <f t="shared" si="17"/>
        <v/>
      </c>
      <c r="AJ42" s="93" t="str">
        <f t="shared" si="17"/>
        <v/>
      </c>
      <c r="AK42" s="93" t="str">
        <f t="shared" si="17"/>
        <v/>
      </c>
      <c r="AL42" s="93" t="str">
        <f t="shared" si="17"/>
        <v/>
      </c>
      <c r="AM42" s="95" t="str">
        <f t="shared" si="18"/>
        <v/>
      </c>
      <c r="AN42" s="82" t="str">
        <f t="shared" si="18"/>
        <v/>
      </c>
      <c r="AO42" s="82" t="str">
        <f t="shared" si="18"/>
        <v/>
      </c>
      <c r="AP42" s="82" t="str">
        <f t="shared" si="18"/>
        <v/>
      </c>
      <c r="AQ42" s="82" t="str">
        <f t="shared" si="18"/>
        <v/>
      </c>
      <c r="AR42" s="82" t="str">
        <f t="shared" si="18"/>
        <v/>
      </c>
      <c r="AS42" s="82" t="str">
        <f t="shared" si="18"/>
        <v/>
      </c>
      <c r="AT42" s="82" t="str">
        <f t="shared" si="18"/>
        <v/>
      </c>
      <c r="AU42" s="82" t="str">
        <f t="shared" si="18"/>
        <v/>
      </c>
      <c r="AV42" s="96" t="str">
        <f t="shared" si="18"/>
        <v/>
      </c>
      <c r="AW42" s="238" t="str">
        <f t="shared" si="19"/>
        <v/>
      </c>
      <c r="AX42" s="239" t="str">
        <f t="shared" si="19"/>
        <v/>
      </c>
      <c r="AY42" s="239" t="str">
        <f t="shared" si="19"/>
        <v/>
      </c>
      <c r="AZ42" s="239" t="str">
        <f t="shared" si="19"/>
        <v/>
      </c>
      <c r="BA42" s="239" t="str">
        <f t="shared" si="19"/>
        <v/>
      </c>
      <c r="BB42" s="239" t="str">
        <f t="shared" si="19"/>
        <v/>
      </c>
      <c r="BC42" s="239" t="str">
        <f t="shared" si="19"/>
        <v/>
      </c>
      <c r="BD42" s="239" t="str">
        <f t="shared" si="19"/>
        <v/>
      </c>
      <c r="BE42" s="239" t="str">
        <f t="shared" si="19"/>
        <v/>
      </c>
      <c r="BF42" s="240" t="str">
        <f t="shared" si="19"/>
        <v/>
      </c>
      <c r="BH42" s="563"/>
      <c r="BI42" s="563"/>
    </row>
    <row r="43" spans="1:61" ht="18" customHeight="1" x14ac:dyDescent="0.25">
      <c r="A43" s="559"/>
      <c r="B43" s="559"/>
      <c r="C43" s="559"/>
      <c r="D43" s="559"/>
      <c r="E43" s="290"/>
      <c r="G43" s="291"/>
      <c r="I43" s="167" t="str">
        <f t="shared" si="15"/>
        <v/>
      </c>
      <c r="J43" s="168" t="str">
        <f t="shared" si="15"/>
        <v/>
      </c>
      <c r="K43" s="168" t="str">
        <f t="shared" si="15"/>
        <v/>
      </c>
      <c r="L43" s="168" t="str">
        <f t="shared" si="15"/>
        <v/>
      </c>
      <c r="M43" s="168" t="str">
        <f t="shared" si="15"/>
        <v/>
      </c>
      <c r="N43" s="168" t="str">
        <f t="shared" si="15"/>
        <v/>
      </c>
      <c r="O43" s="168" t="str">
        <f t="shared" si="15"/>
        <v/>
      </c>
      <c r="P43" s="168" t="str">
        <f t="shared" si="15"/>
        <v/>
      </c>
      <c r="Q43" s="168" t="str">
        <f t="shared" si="15"/>
        <v/>
      </c>
      <c r="R43" s="169" t="str">
        <f t="shared" si="15"/>
        <v/>
      </c>
      <c r="S43" s="167" t="str">
        <f t="shared" si="16"/>
        <v/>
      </c>
      <c r="T43" s="168" t="str">
        <f t="shared" si="16"/>
        <v/>
      </c>
      <c r="U43" s="168" t="str">
        <f t="shared" si="16"/>
        <v/>
      </c>
      <c r="V43" s="168" t="str">
        <f t="shared" si="16"/>
        <v/>
      </c>
      <c r="W43" s="168" t="str">
        <f t="shared" si="16"/>
        <v/>
      </c>
      <c r="X43" s="168" t="str">
        <f t="shared" si="16"/>
        <v/>
      </c>
      <c r="Y43" s="168" t="str">
        <f t="shared" si="16"/>
        <v/>
      </c>
      <c r="Z43" s="168" t="str">
        <f t="shared" si="16"/>
        <v/>
      </c>
      <c r="AA43" s="168" t="str">
        <f t="shared" si="16"/>
        <v/>
      </c>
      <c r="AB43" s="169" t="str">
        <f t="shared" si="16"/>
        <v/>
      </c>
      <c r="AC43" s="97" t="str">
        <f t="shared" si="17"/>
        <v/>
      </c>
      <c r="AD43" s="98" t="str">
        <f t="shared" si="17"/>
        <v/>
      </c>
      <c r="AE43" s="98" t="str">
        <f t="shared" si="17"/>
        <v/>
      </c>
      <c r="AF43" s="98" t="str">
        <f t="shared" si="17"/>
        <v/>
      </c>
      <c r="AG43" s="98" t="str">
        <f t="shared" si="17"/>
        <v/>
      </c>
      <c r="AH43" s="98" t="str">
        <f t="shared" si="17"/>
        <v/>
      </c>
      <c r="AI43" s="98" t="str">
        <f t="shared" si="17"/>
        <v/>
      </c>
      <c r="AJ43" s="98" t="str">
        <f t="shared" si="17"/>
        <v/>
      </c>
      <c r="AK43" s="98" t="str">
        <f t="shared" si="17"/>
        <v/>
      </c>
      <c r="AL43" s="98" t="str">
        <f t="shared" si="17"/>
        <v/>
      </c>
      <c r="AM43" s="100" t="str">
        <f t="shared" si="18"/>
        <v/>
      </c>
      <c r="AN43" s="101" t="str">
        <f t="shared" si="18"/>
        <v/>
      </c>
      <c r="AO43" s="101" t="str">
        <f t="shared" si="18"/>
        <v/>
      </c>
      <c r="AP43" s="101" t="str">
        <f t="shared" si="18"/>
        <v/>
      </c>
      <c r="AQ43" s="101" t="str">
        <f t="shared" si="18"/>
        <v/>
      </c>
      <c r="AR43" s="101" t="str">
        <f t="shared" si="18"/>
        <v/>
      </c>
      <c r="AS43" s="101" t="str">
        <f t="shared" si="18"/>
        <v/>
      </c>
      <c r="AT43" s="101" t="str">
        <f t="shared" si="18"/>
        <v/>
      </c>
      <c r="AU43" s="101" t="str">
        <f t="shared" si="18"/>
        <v/>
      </c>
      <c r="AV43" s="102" t="str">
        <f t="shared" si="18"/>
        <v/>
      </c>
      <c r="AW43" s="241" t="str">
        <f t="shared" si="19"/>
        <v/>
      </c>
      <c r="AX43" s="242" t="str">
        <f t="shared" si="19"/>
        <v/>
      </c>
      <c r="AY43" s="242" t="str">
        <f t="shared" si="19"/>
        <v/>
      </c>
      <c r="AZ43" s="242" t="str">
        <f t="shared" si="19"/>
        <v/>
      </c>
      <c r="BA43" s="242" t="str">
        <f t="shared" si="19"/>
        <v/>
      </c>
      <c r="BB43" s="242" t="str">
        <f t="shared" si="19"/>
        <v/>
      </c>
      <c r="BC43" s="242" t="str">
        <f t="shared" si="19"/>
        <v/>
      </c>
      <c r="BD43" s="242" t="str">
        <f t="shared" si="19"/>
        <v/>
      </c>
      <c r="BE43" s="242" t="str">
        <f t="shared" si="19"/>
        <v/>
      </c>
      <c r="BF43" s="243" t="str">
        <f t="shared" si="19"/>
        <v/>
      </c>
      <c r="BH43" s="563"/>
      <c r="BI43" s="563"/>
    </row>
    <row r="44" spans="1:61" ht="24" customHeight="1" x14ac:dyDescent="0.35">
      <c r="A44" s="559"/>
      <c r="B44" s="559"/>
      <c r="C44" s="559"/>
      <c r="D44" s="559"/>
      <c r="E44" s="290"/>
      <c r="G44" s="289" t="str">
        <f>+'Parametrizaciones Advisory'!D278</f>
        <v>Improbable</v>
      </c>
      <c r="I44" s="161" t="str">
        <f t="shared" ref="I44:R51" si="20">IF(ISERROR(VLOOKUP(CONCATENATE(A510,$I$58,$G$44),resxxx,1,0)),"",A510)</f>
        <v/>
      </c>
      <c r="J44" s="162" t="str">
        <f t="shared" si="20"/>
        <v/>
      </c>
      <c r="K44" s="162" t="str">
        <f t="shared" si="20"/>
        <v/>
      </c>
      <c r="L44" s="162" t="str">
        <f t="shared" si="20"/>
        <v/>
      </c>
      <c r="M44" s="162" t="str">
        <f t="shared" si="20"/>
        <v/>
      </c>
      <c r="N44" s="162" t="str">
        <f t="shared" si="20"/>
        <v/>
      </c>
      <c r="O44" s="162" t="str">
        <f t="shared" si="20"/>
        <v/>
      </c>
      <c r="P44" s="162" t="str">
        <f t="shared" si="20"/>
        <v/>
      </c>
      <c r="Q44" s="162" t="str">
        <f t="shared" si="20"/>
        <v/>
      </c>
      <c r="R44" s="163" t="str">
        <f t="shared" si="20"/>
        <v/>
      </c>
      <c r="S44" s="161" t="str">
        <f t="shared" ref="S44:AB51" si="21">IF(ISERROR(VLOOKUP(CONCATENATE(A510,$S$58,$G$44),resxxx,1,0)),"",A510)</f>
        <v/>
      </c>
      <c r="T44" s="162" t="str">
        <f t="shared" si="21"/>
        <v/>
      </c>
      <c r="U44" s="162" t="str">
        <f t="shared" si="21"/>
        <v/>
      </c>
      <c r="V44" s="162" t="str">
        <f t="shared" si="21"/>
        <v/>
      </c>
      <c r="W44" s="162" t="str">
        <f t="shared" si="21"/>
        <v/>
      </c>
      <c r="X44" s="162" t="str">
        <f t="shared" si="21"/>
        <v/>
      </c>
      <c r="Y44" s="162" t="str">
        <f t="shared" si="21"/>
        <v/>
      </c>
      <c r="Z44" s="162" t="str">
        <f t="shared" si="21"/>
        <v/>
      </c>
      <c r="AA44" s="162" t="str">
        <f t="shared" si="21"/>
        <v/>
      </c>
      <c r="AB44" s="163" t="str">
        <f t="shared" si="21"/>
        <v/>
      </c>
      <c r="AC44" s="86" t="str">
        <f t="shared" ref="AC44:AL51" si="22">IF(ISERROR(VLOOKUP(CONCATENATE(A510,$AC$58,$G$44),resxxx,1,0)),"",A510)</f>
        <v/>
      </c>
      <c r="AD44" s="87" t="str">
        <f t="shared" si="22"/>
        <v/>
      </c>
      <c r="AE44" s="87" t="str">
        <f t="shared" si="22"/>
        <v/>
      </c>
      <c r="AF44" s="87" t="str">
        <f t="shared" si="22"/>
        <v/>
      </c>
      <c r="AG44" s="87" t="str">
        <f t="shared" si="22"/>
        <v/>
      </c>
      <c r="AH44" s="87" t="str">
        <f t="shared" si="22"/>
        <v/>
      </c>
      <c r="AI44" s="87" t="str">
        <f t="shared" si="22"/>
        <v/>
      </c>
      <c r="AJ44" s="87" t="str">
        <f t="shared" si="22"/>
        <v/>
      </c>
      <c r="AK44" s="87" t="str">
        <f t="shared" si="22"/>
        <v/>
      </c>
      <c r="AL44" s="87" t="str">
        <f t="shared" si="22"/>
        <v/>
      </c>
      <c r="AM44" s="400" t="str">
        <f t="shared" ref="AM44:AV51" si="23">IF(ISERROR(VLOOKUP(CONCATENATE(A510,$AM$58,$G$44),resxxx,1,0)),"",A510)</f>
        <v>RC1</v>
      </c>
      <c r="AN44" s="401" t="str">
        <f t="shared" si="23"/>
        <v/>
      </c>
      <c r="AO44" s="401" t="str">
        <f t="shared" si="23"/>
        <v>RC3</v>
      </c>
      <c r="AP44" s="401" t="str">
        <f t="shared" si="23"/>
        <v/>
      </c>
      <c r="AQ44" s="401" t="str">
        <f t="shared" si="23"/>
        <v>RC5</v>
      </c>
      <c r="AR44" s="401" t="str">
        <f t="shared" si="23"/>
        <v/>
      </c>
      <c r="AS44" s="401" t="str">
        <f t="shared" si="23"/>
        <v/>
      </c>
      <c r="AT44" s="401" t="str">
        <f t="shared" si="23"/>
        <v/>
      </c>
      <c r="AU44" s="401" t="str">
        <f t="shared" si="23"/>
        <v/>
      </c>
      <c r="AV44" s="402" t="str">
        <f t="shared" si="23"/>
        <v/>
      </c>
      <c r="AW44" s="400" t="str">
        <f t="shared" ref="AW44:BF51" si="24">IF(ISERROR(VLOOKUP(CONCATENATE(A510,$AW$58,$G$44),resxxx,1,0)),"",A510)</f>
        <v/>
      </c>
      <c r="AX44" s="401" t="str">
        <f t="shared" si="24"/>
        <v/>
      </c>
      <c r="AY44" s="401" t="str">
        <f t="shared" si="24"/>
        <v/>
      </c>
      <c r="AZ44" s="401" t="str">
        <f t="shared" si="24"/>
        <v>RC4</v>
      </c>
      <c r="BA44" s="401" t="str">
        <f t="shared" si="24"/>
        <v/>
      </c>
      <c r="BB44" s="401" t="str">
        <f t="shared" si="24"/>
        <v>RC6</v>
      </c>
      <c r="BC44" s="401" t="str">
        <f t="shared" si="24"/>
        <v>RC7</v>
      </c>
      <c r="BD44" s="401" t="str">
        <f t="shared" si="24"/>
        <v/>
      </c>
      <c r="BE44" s="401" t="str">
        <f t="shared" si="24"/>
        <v>RC9</v>
      </c>
      <c r="BF44" s="402" t="str">
        <f t="shared" si="24"/>
        <v>RC10</v>
      </c>
    </row>
    <row r="45" spans="1:61" ht="25.5" customHeight="1" x14ac:dyDescent="0.35">
      <c r="A45" s="559"/>
      <c r="B45" s="559"/>
      <c r="C45" s="559"/>
      <c r="D45" s="559"/>
      <c r="E45" s="290"/>
      <c r="G45" s="289"/>
      <c r="I45" s="164" t="str">
        <f t="shared" si="20"/>
        <v/>
      </c>
      <c r="J45" s="165" t="str">
        <f t="shared" si="20"/>
        <v/>
      </c>
      <c r="K45" s="165" t="str">
        <f t="shared" si="20"/>
        <v/>
      </c>
      <c r="L45" s="165" t="str">
        <f t="shared" si="20"/>
        <v/>
      </c>
      <c r="M45" s="165" t="str">
        <f t="shared" si="20"/>
        <v/>
      </c>
      <c r="N45" s="165" t="str">
        <f t="shared" si="20"/>
        <v/>
      </c>
      <c r="O45" s="165" t="str">
        <f t="shared" si="20"/>
        <v/>
      </c>
      <c r="P45" s="165" t="str">
        <f t="shared" si="20"/>
        <v/>
      </c>
      <c r="Q45" s="165" t="str">
        <f t="shared" si="20"/>
        <v/>
      </c>
      <c r="R45" s="166" t="str">
        <f t="shared" si="20"/>
        <v/>
      </c>
      <c r="S45" s="164" t="str">
        <f t="shared" si="21"/>
        <v/>
      </c>
      <c r="T45" s="165" t="str">
        <f t="shared" si="21"/>
        <v/>
      </c>
      <c r="U45" s="165" t="str">
        <f t="shared" si="21"/>
        <v/>
      </c>
      <c r="V45" s="165" t="str">
        <f t="shared" si="21"/>
        <v/>
      </c>
      <c r="W45" s="165" t="str">
        <f t="shared" si="21"/>
        <v/>
      </c>
      <c r="X45" s="165" t="str">
        <f t="shared" si="21"/>
        <v/>
      </c>
      <c r="Y45" s="165" t="str">
        <f t="shared" si="21"/>
        <v/>
      </c>
      <c r="Z45" s="165" t="str">
        <f t="shared" si="21"/>
        <v/>
      </c>
      <c r="AA45" s="165" t="str">
        <f t="shared" si="21"/>
        <v/>
      </c>
      <c r="AB45" s="166" t="str">
        <f t="shared" si="21"/>
        <v/>
      </c>
      <c r="AC45" s="92" t="str">
        <f t="shared" si="22"/>
        <v/>
      </c>
      <c r="AD45" s="93" t="str">
        <f t="shared" si="22"/>
        <v/>
      </c>
      <c r="AE45" s="93" t="str">
        <f t="shared" si="22"/>
        <v/>
      </c>
      <c r="AF45" s="93" t="str">
        <f t="shared" si="22"/>
        <v/>
      </c>
      <c r="AG45" s="93" t="str">
        <f t="shared" si="22"/>
        <v/>
      </c>
      <c r="AH45" s="93" t="str">
        <f t="shared" si="22"/>
        <v/>
      </c>
      <c r="AI45" s="93" t="str">
        <f t="shared" si="22"/>
        <v/>
      </c>
      <c r="AJ45" s="93" t="str">
        <f t="shared" si="22"/>
        <v/>
      </c>
      <c r="AK45" s="93" t="str">
        <f t="shared" si="22"/>
        <v/>
      </c>
      <c r="AL45" s="93" t="str">
        <f t="shared" si="22"/>
        <v/>
      </c>
      <c r="AM45" s="403" t="str">
        <f t="shared" si="23"/>
        <v/>
      </c>
      <c r="AN45" s="404" t="str">
        <f t="shared" si="23"/>
        <v/>
      </c>
      <c r="AO45" s="404" t="str">
        <f t="shared" si="23"/>
        <v/>
      </c>
      <c r="AP45" s="404" t="str">
        <f t="shared" si="23"/>
        <v/>
      </c>
      <c r="AQ45" s="404" t="str">
        <f t="shared" si="23"/>
        <v/>
      </c>
      <c r="AR45" s="404" t="str">
        <f t="shared" si="23"/>
        <v/>
      </c>
      <c r="AS45" s="404" t="str">
        <f t="shared" si="23"/>
        <v/>
      </c>
      <c r="AT45" s="404" t="str">
        <f t="shared" si="23"/>
        <v/>
      </c>
      <c r="AU45" s="404" t="str">
        <f t="shared" si="23"/>
        <v/>
      </c>
      <c r="AV45" s="405" t="str">
        <f t="shared" si="23"/>
        <v/>
      </c>
      <c r="AW45" s="403" t="str">
        <f t="shared" si="24"/>
        <v>RC11</v>
      </c>
      <c r="AX45" s="404" t="str">
        <f t="shared" si="24"/>
        <v/>
      </c>
      <c r="AY45" s="404" t="str">
        <f t="shared" si="24"/>
        <v/>
      </c>
      <c r="AZ45" s="404" t="str">
        <f t="shared" si="24"/>
        <v/>
      </c>
      <c r="BA45" s="404" t="str">
        <f t="shared" si="24"/>
        <v/>
      </c>
      <c r="BB45" s="404" t="str">
        <f t="shared" si="24"/>
        <v/>
      </c>
      <c r="BC45" s="404" t="str">
        <f t="shared" si="24"/>
        <v/>
      </c>
      <c r="BD45" s="404" t="str">
        <f t="shared" si="24"/>
        <v/>
      </c>
      <c r="BE45" s="404" t="str">
        <f t="shared" si="24"/>
        <v/>
      </c>
      <c r="BF45" s="405" t="str">
        <f t="shared" si="24"/>
        <v/>
      </c>
    </row>
    <row r="46" spans="1:61" ht="18" customHeight="1" x14ac:dyDescent="0.35">
      <c r="A46" s="559"/>
      <c r="B46" s="559"/>
      <c r="C46" s="559"/>
      <c r="D46" s="559"/>
      <c r="E46" s="290"/>
      <c r="G46" s="289"/>
      <c r="I46" s="164" t="str">
        <f t="shared" si="20"/>
        <v/>
      </c>
      <c r="J46" s="165" t="str">
        <f t="shared" si="20"/>
        <v/>
      </c>
      <c r="K46" s="165" t="str">
        <f t="shared" si="20"/>
        <v/>
      </c>
      <c r="L46" s="165" t="str">
        <f t="shared" si="20"/>
        <v/>
      </c>
      <c r="M46" s="165" t="str">
        <f t="shared" si="20"/>
        <v/>
      </c>
      <c r="N46" s="165" t="str">
        <f t="shared" si="20"/>
        <v/>
      </c>
      <c r="O46" s="165" t="str">
        <f t="shared" si="20"/>
        <v/>
      </c>
      <c r="P46" s="165" t="str">
        <f t="shared" si="20"/>
        <v/>
      </c>
      <c r="Q46" s="165" t="str">
        <f t="shared" si="20"/>
        <v/>
      </c>
      <c r="R46" s="166" t="str">
        <f t="shared" si="20"/>
        <v/>
      </c>
      <c r="S46" s="164" t="str">
        <f t="shared" si="21"/>
        <v/>
      </c>
      <c r="T46" s="165" t="str">
        <f t="shared" si="21"/>
        <v/>
      </c>
      <c r="U46" s="165" t="str">
        <f t="shared" si="21"/>
        <v/>
      </c>
      <c r="V46" s="165" t="str">
        <f t="shared" si="21"/>
        <v/>
      </c>
      <c r="W46" s="165" t="str">
        <f t="shared" si="21"/>
        <v/>
      </c>
      <c r="X46" s="165" t="str">
        <f t="shared" si="21"/>
        <v/>
      </c>
      <c r="Y46" s="165" t="str">
        <f t="shared" si="21"/>
        <v/>
      </c>
      <c r="Z46" s="165" t="str">
        <f t="shared" si="21"/>
        <v/>
      </c>
      <c r="AA46" s="165" t="str">
        <f t="shared" si="21"/>
        <v/>
      </c>
      <c r="AB46" s="166" t="str">
        <f t="shared" si="21"/>
        <v/>
      </c>
      <c r="AC46" s="92" t="str">
        <f t="shared" si="22"/>
        <v/>
      </c>
      <c r="AD46" s="93" t="str">
        <f t="shared" si="22"/>
        <v/>
      </c>
      <c r="AE46" s="93" t="str">
        <f t="shared" si="22"/>
        <v/>
      </c>
      <c r="AF46" s="93" t="str">
        <f t="shared" si="22"/>
        <v/>
      </c>
      <c r="AG46" s="93" t="str">
        <f t="shared" si="22"/>
        <v/>
      </c>
      <c r="AH46" s="93" t="str">
        <f t="shared" si="22"/>
        <v/>
      </c>
      <c r="AI46" s="93" t="str">
        <f t="shared" si="22"/>
        <v/>
      </c>
      <c r="AJ46" s="93" t="str">
        <f t="shared" si="22"/>
        <v/>
      </c>
      <c r="AK46" s="93" t="str">
        <f t="shared" si="22"/>
        <v/>
      </c>
      <c r="AL46" s="93" t="str">
        <f t="shared" si="22"/>
        <v/>
      </c>
      <c r="AM46" s="403" t="str">
        <f t="shared" si="23"/>
        <v/>
      </c>
      <c r="AN46" s="404" t="str">
        <f t="shared" si="23"/>
        <v/>
      </c>
      <c r="AO46" s="404" t="str">
        <f t="shared" si="23"/>
        <v/>
      </c>
      <c r="AP46" s="404" t="str">
        <f t="shared" si="23"/>
        <v/>
      </c>
      <c r="AQ46" s="404" t="str">
        <f t="shared" si="23"/>
        <v/>
      </c>
      <c r="AR46" s="404" t="str">
        <f t="shared" si="23"/>
        <v/>
      </c>
      <c r="AS46" s="404" t="str">
        <f t="shared" si="23"/>
        <v/>
      </c>
      <c r="AT46" s="404" t="str">
        <f t="shared" si="23"/>
        <v/>
      </c>
      <c r="AU46" s="404" t="str">
        <f t="shared" si="23"/>
        <v/>
      </c>
      <c r="AV46" s="405" t="str">
        <f t="shared" si="23"/>
        <v/>
      </c>
      <c r="AW46" s="403" t="str">
        <f t="shared" si="24"/>
        <v/>
      </c>
      <c r="AX46" s="404" t="str">
        <f t="shared" si="24"/>
        <v/>
      </c>
      <c r="AY46" s="404" t="str">
        <f t="shared" si="24"/>
        <v/>
      </c>
      <c r="AZ46" s="404" t="str">
        <f t="shared" si="24"/>
        <v/>
      </c>
      <c r="BA46" s="404" t="str">
        <f t="shared" si="24"/>
        <v/>
      </c>
      <c r="BB46" s="404" t="str">
        <f t="shared" si="24"/>
        <v/>
      </c>
      <c r="BC46" s="404" t="str">
        <f t="shared" si="24"/>
        <v/>
      </c>
      <c r="BD46" s="404" t="str">
        <f t="shared" si="24"/>
        <v/>
      </c>
      <c r="BE46" s="404" t="str">
        <f t="shared" si="24"/>
        <v/>
      </c>
      <c r="BF46" s="405" t="str">
        <f t="shared" si="24"/>
        <v/>
      </c>
    </row>
    <row r="47" spans="1:61" ht="18" customHeight="1" x14ac:dyDescent="0.25">
      <c r="A47" s="559"/>
      <c r="B47" s="559"/>
      <c r="C47" s="559"/>
      <c r="D47" s="559"/>
      <c r="E47" s="290"/>
      <c r="G47" s="289"/>
      <c r="I47" s="164" t="str">
        <f t="shared" si="20"/>
        <v/>
      </c>
      <c r="J47" s="165" t="str">
        <f t="shared" si="20"/>
        <v/>
      </c>
      <c r="K47" s="165" t="str">
        <f t="shared" si="20"/>
        <v/>
      </c>
      <c r="L47" s="165" t="str">
        <f t="shared" si="20"/>
        <v/>
      </c>
      <c r="M47" s="165" t="str">
        <f t="shared" si="20"/>
        <v/>
      </c>
      <c r="N47" s="165" t="str">
        <f t="shared" si="20"/>
        <v/>
      </c>
      <c r="O47" s="165" t="str">
        <f t="shared" si="20"/>
        <v/>
      </c>
      <c r="P47" s="165" t="str">
        <f t="shared" si="20"/>
        <v/>
      </c>
      <c r="Q47" s="165" t="str">
        <f t="shared" si="20"/>
        <v/>
      </c>
      <c r="R47" s="166" t="str">
        <f t="shared" si="20"/>
        <v/>
      </c>
      <c r="S47" s="164" t="str">
        <f t="shared" si="21"/>
        <v/>
      </c>
      <c r="T47" s="165" t="str">
        <f t="shared" si="21"/>
        <v/>
      </c>
      <c r="U47" s="165" t="str">
        <f t="shared" si="21"/>
        <v/>
      </c>
      <c r="V47" s="165" t="str">
        <f t="shared" si="21"/>
        <v/>
      </c>
      <c r="W47" s="165" t="str">
        <f t="shared" si="21"/>
        <v/>
      </c>
      <c r="X47" s="165" t="str">
        <f t="shared" si="21"/>
        <v/>
      </c>
      <c r="Y47" s="165" t="str">
        <f t="shared" si="21"/>
        <v/>
      </c>
      <c r="Z47" s="165" t="str">
        <f t="shared" si="21"/>
        <v/>
      </c>
      <c r="AA47" s="165" t="str">
        <f t="shared" si="21"/>
        <v/>
      </c>
      <c r="AB47" s="166" t="str">
        <f t="shared" si="21"/>
        <v/>
      </c>
      <c r="AC47" s="92" t="str">
        <f t="shared" si="22"/>
        <v/>
      </c>
      <c r="AD47" s="93" t="str">
        <f t="shared" si="22"/>
        <v/>
      </c>
      <c r="AE47" s="93" t="str">
        <f t="shared" si="22"/>
        <v/>
      </c>
      <c r="AF47" s="93" t="str">
        <f t="shared" si="22"/>
        <v/>
      </c>
      <c r="AG47" s="93" t="str">
        <f t="shared" si="22"/>
        <v/>
      </c>
      <c r="AH47" s="93" t="str">
        <f t="shared" si="22"/>
        <v/>
      </c>
      <c r="AI47" s="93" t="str">
        <f t="shared" si="22"/>
        <v/>
      </c>
      <c r="AJ47" s="93" t="str">
        <f t="shared" si="22"/>
        <v/>
      </c>
      <c r="AK47" s="93" t="str">
        <f t="shared" si="22"/>
        <v/>
      </c>
      <c r="AL47" s="93" t="str">
        <f t="shared" si="22"/>
        <v/>
      </c>
      <c r="AM47" s="95" t="str">
        <f t="shared" si="23"/>
        <v/>
      </c>
      <c r="AN47" s="82" t="str">
        <f t="shared" si="23"/>
        <v/>
      </c>
      <c r="AO47" s="82" t="str">
        <f t="shared" si="23"/>
        <v/>
      </c>
      <c r="AP47" s="82" t="str">
        <f t="shared" si="23"/>
        <v/>
      </c>
      <c r="AQ47" s="82" t="str">
        <f t="shared" si="23"/>
        <v/>
      </c>
      <c r="AR47" s="82" t="str">
        <f t="shared" si="23"/>
        <v/>
      </c>
      <c r="AS47" s="82" t="str">
        <f t="shared" si="23"/>
        <v/>
      </c>
      <c r="AT47" s="82" t="str">
        <f t="shared" si="23"/>
        <v/>
      </c>
      <c r="AU47" s="82" t="str">
        <f t="shared" si="23"/>
        <v/>
      </c>
      <c r="AV47" s="96" t="str">
        <f t="shared" si="23"/>
        <v/>
      </c>
      <c r="AW47" s="95" t="str">
        <f t="shared" si="24"/>
        <v/>
      </c>
      <c r="AX47" s="82" t="str">
        <f t="shared" si="24"/>
        <v/>
      </c>
      <c r="AY47" s="82" t="str">
        <f t="shared" si="24"/>
        <v/>
      </c>
      <c r="AZ47" s="82" t="str">
        <f t="shared" si="24"/>
        <v/>
      </c>
      <c r="BA47" s="82" t="str">
        <f t="shared" si="24"/>
        <v/>
      </c>
      <c r="BB47" s="82" t="str">
        <f t="shared" si="24"/>
        <v/>
      </c>
      <c r="BC47" s="82" t="str">
        <f t="shared" si="24"/>
        <v/>
      </c>
      <c r="BD47" s="82" t="str">
        <f t="shared" si="24"/>
        <v/>
      </c>
      <c r="BE47" s="82" t="str">
        <f t="shared" si="24"/>
        <v/>
      </c>
      <c r="BF47" s="96" t="str">
        <f t="shared" si="24"/>
        <v/>
      </c>
    </row>
    <row r="48" spans="1:61" ht="18" customHeight="1" x14ac:dyDescent="0.25">
      <c r="A48" s="559"/>
      <c r="B48" s="559"/>
      <c r="C48" s="559"/>
      <c r="D48" s="559"/>
      <c r="E48" s="290"/>
      <c r="G48" s="291"/>
      <c r="I48" s="164" t="str">
        <f t="shared" si="20"/>
        <v/>
      </c>
      <c r="J48" s="165" t="str">
        <f t="shared" si="20"/>
        <v/>
      </c>
      <c r="K48" s="165" t="str">
        <f t="shared" si="20"/>
        <v/>
      </c>
      <c r="L48" s="165" t="str">
        <f t="shared" si="20"/>
        <v/>
      </c>
      <c r="M48" s="165" t="str">
        <f t="shared" si="20"/>
        <v/>
      </c>
      <c r="N48" s="165" t="str">
        <f t="shared" si="20"/>
        <v/>
      </c>
      <c r="O48" s="165" t="str">
        <f t="shared" si="20"/>
        <v/>
      </c>
      <c r="P48" s="165" t="str">
        <f t="shared" si="20"/>
        <v/>
      </c>
      <c r="Q48" s="165" t="str">
        <f t="shared" si="20"/>
        <v/>
      </c>
      <c r="R48" s="166" t="str">
        <f t="shared" si="20"/>
        <v/>
      </c>
      <c r="S48" s="164" t="str">
        <f t="shared" si="21"/>
        <v/>
      </c>
      <c r="T48" s="165" t="str">
        <f t="shared" si="21"/>
        <v/>
      </c>
      <c r="U48" s="165" t="str">
        <f t="shared" si="21"/>
        <v/>
      </c>
      <c r="V48" s="165" t="str">
        <f t="shared" si="21"/>
        <v/>
      </c>
      <c r="W48" s="165" t="str">
        <f t="shared" si="21"/>
        <v/>
      </c>
      <c r="X48" s="165" t="str">
        <f t="shared" si="21"/>
        <v/>
      </c>
      <c r="Y48" s="165" t="str">
        <f t="shared" si="21"/>
        <v/>
      </c>
      <c r="Z48" s="165" t="str">
        <f t="shared" si="21"/>
        <v/>
      </c>
      <c r="AA48" s="165" t="str">
        <f t="shared" si="21"/>
        <v/>
      </c>
      <c r="AB48" s="166" t="str">
        <f t="shared" si="21"/>
        <v/>
      </c>
      <c r="AC48" s="92" t="str">
        <f t="shared" si="22"/>
        <v/>
      </c>
      <c r="AD48" s="93" t="str">
        <f t="shared" si="22"/>
        <v/>
      </c>
      <c r="AE48" s="93" t="str">
        <f t="shared" si="22"/>
        <v/>
      </c>
      <c r="AF48" s="93" t="str">
        <f t="shared" si="22"/>
        <v/>
      </c>
      <c r="AG48" s="93" t="str">
        <f t="shared" si="22"/>
        <v/>
      </c>
      <c r="AH48" s="93" t="str">
        <f t="shared" si="22"/>
        <v/>
      </c>
      <c r="AI48" s="93" t="str">
        <f t="shared" si="22"/>
        <v/>
      </c>
      <c r="AJ48" s="93" t="str">
        <f t="shared" si="22"/>
        <v/>
      </c>
      <c r="AK48" s="93" t="str">
        <f t="shared" si="22"/>
        <v/>
      </c>
      <c r="AL48" s="93" t="str">
        <f t="shared" si="22"/>
        <v/>
      </c>
      <c r="AM48" s="95" t="str">
        <f t="shared" si="23"/>
        <v/>
      </c>
      <c r="AN48" s="82" t="str">
        <f t="shared" si="23"/>
        <v/>
      </c>
      <c r="AO48" s="82" t="str">
        <f t="shared" si="23"/>
        <v/>
      </c>
      <c r="AP48" s="82" t="str">
        <f t="shared" si="23"/>
        <v/>
      </c>
      <c r="AQ48" s="82" t="str">
        <f t="shared" si="23"/>
        <v/>
      </c>
      <c r="AR48" s="82" t="str">
        <f t="shared" si="23"/>
        <v/>
      </c>
      <c r="AS48" s="82" t="str">
        <f t="shared" si="23"/>
        <v/>
      </c>
      <c r="AT48" s="82" t="str">
        <f t="shared" si="23"/>
        <v/>
      </c>
      <c r="AU48" s="82" t="str">
        <f t="shared" si="23"/>
        <v/>
      </c>
      <c r="AV48" s="96" t="str">
        <f t="shared" si="23"/>
        <v/>
      </c>
      <c r="AW48" s="95" t="str">
        <f t="shared" si="24"/>
        <v/>
      </c>
      <c r="AX48" s="82" t="str">
        <f t="shared" si="24"/>
        <v/>
      </c>
      <c r="AY48" s="82" t="str">
        <f t="shared" si="24"/>
        <v/>
      </c>
      <c r="AZ48" s="82" t="str">
        <f t="shared" si="24"/>
        <v/>
      </c>
      <c r="BA48" s="82" t="str">
        <f t="shared" si="24"/>
        <v/>
      </c>
      <c r="BB48" s="82" t="str">
        <f t="shared" si="24"/>
        <v/>
      </c>
      <c r="BC48" s="82" t="str">
        <f t="shared" si="24"/>
        <v/>
      </c>
      <c r="BD48" s="82" t="str">
        <f t="shared" si="24"/>
        <v/>
      </c>
      <c r="BE48" s="82" t="str">
        <f t="shared" si="24"/>
        <v/>
      </c>
      <c r="BF48" s="96" t="str">
        <f t="shared" si="24"/>
        <v/>
      </c>
    </row>
    <row r="49" spans="1:69" ht="18" customHeight="1" x14ac:dyDescent="0.25">
      <c r="A49" s="559"/>
      <c r="B49" s="559"/>
      <c r="C49" s="559"/>
      <c r="D49" s="559"/>
      <c r="E49" s="290"/>
      <c r="G49" s="291"/>
      <c r="I49" s="164" t="str">
        <f t="shared" si="20"/>
        <v/>
      </c>
      <c r="J49" s="165" t="str">
        <f t="shared" si="20"/>
        <v/>
      </c>
      <c r="K49" s="165" t="str">
        <f t="shared" si="20"/>
        <v/>
      </c>
      <c r="L49" s="165" t="str">
        <f t="shared" si="20"/>
        <v/>
      </c>
      <c r="M49" s="165" t="str">
        <f t="shared" si="20"/>
        <v/>
      </c>
      <c r="N49" s="165" t="str">
        <f t="shared" si="20"/>
        <v/>
      </c>
      <c r="O49" s="165" t="str">
        <f t="shared" si="20"/>
        <v/>
      </c>
      <c r="P49" s="165" t="str">
        <f t="shared" si="20"/>
        <v/>
      </c>
      <c r="Q49" s="165" t="str">
        <f t="shared" si="20"/>
        <v/>
      </c>
      <c r="R49" s="166" t="str">
        <f t="shared" si="20"/>
        <v/>
      </c>
      <c r="S49" s="164" t="str">
        <f t="shared" si="21"/>
        <v/>
      </c>
      <c r="T49" s="165" t="str">
        <f t="shared" si="21"/>
        <v/>
      </c>
      <c r="U49" s="165" t="str">
        <f t="shared" si="21"/>
        <v/>
      </c>
      <c r="V49" s="165" t="str">
        <f t="shared" si="21"/>
        <v/>
      </c>
      <c r="W49" s="165" t="str">
        <f t="shared" si="21"/>
        <v/>
      </c>
      <c r="X49" s="165" t="str">
        <f t="shared" si="21"/>
        <v/>
      </c>
      <c r="Y49" s="165" t="str">
        <f t="shared" si="21"/>
        <v/>
      </c>
      <c r="Z49" s="165" t="str">
        <f t="shared" si="21"/>
        <v/>
      </c>
      <c r="AA49" s="165" t="str">
        <f t="shared" si="21"/>
        <v/>
      </c>
      <c r="AB49" s="166" t="str">
        <f t="shared" si="21"/>
        <v/>
      </c>
      <c r="AC49" s="92" t="str">
        <f t="shared" si="22"/>
        <v/>
      </c>
      <c r="AD49" s="93" t="str">
        <f t="shared" si="22"/>
        <v/>
      </c>
      <c r="AE49" s="93" t="str">
        <f t="shared" si="22"/>
        <v/>
      </c>
      <c r="AF49" s="93" t="str">
        <f t="shared" si="22"/>
        <v/>
      </c>
      <c r="AG49" s="93" t="str">
        <f t="shared" si="22"/>
        <v/>
      </c>
      <c r="AH49" s="93" t="str">
        <f t="shared" si="22"/>
        <v/>
      </c>
      <c r="AI49" s="93" t="str">
        <f t="shared" si="22"/>
        <v/>
      </c>
      <c r="AJ49" s="93" t="str">
        <f t="shared" si="22"/>
        <v/>
      </c>
      <c r="AK49" s="93" t="str">
        <f t="shared" si="22"/>
        <v/>
      </c>
      <c r="AL49" s="93" t="str">
        <f t="shared" si="22"/>
        <v/>
      </c>
      <c r="AM49" s="95" t="str">
        <f t="shared" si="23"/>
        <v/>
      </c>
      <c r="AN49" s="82" t="str">
        <f t="shared" si="23"/>
        <v/>
      </c>
      <c r="AO49" s="82" t="str">
        <f t="shared" si="23"/>
        <v/>
      </c>
      <c r="AP49" s="82" t="str">
        <f t="shared" si="23"/>
        <v/>
      </c>
      <c r="AQ49" s="82" t="str">
        <f t="shared" si="23"/>
        <v/>
      </c>
      <c r="AR49" s="82" t="str">
        <f t="shared" si="23"/>
        <v/>
      </c>
      <c r="AS49" s="82" t="str">
        <f t="shared" si="23"/>
        <v/>
      </c>
      <c r="AT49" s="82" t="str">
        <f t="shared" si="23"/>
        <v/>
      </c>
      <c r="AU49" s="82" t="str">
        <f t="shared" si="23"/>
        <v/>
      </c>
      <c r="AV49" s="96" t="str">
        <f t="shared" si="23"/>
        <v/>
      </c>
      <c r="AW49" s="95" t="str">
        <f t="shared" si="24"/>
        <v/>
      </c>
      <c r="AX49" s="82" t="str">
        <f t="shared" si="24"/>
        <v/>
      </c>
      <c r="AY49" s="82" t="str">
        <f t="shared" si="24"/>
        <v/>
      </c>
      <c r="AZ49" s="82" t="str">
        <f t="shared" si="24"/>
        <v/>
      </c>
      <c r="BA49" s="82" t="str">
        <f t="shared" si="24"/>
        <v/>
      </c>
      <c r="BB49" s="82" t="str">
        <f t="shared" si="24"/>
        <v/>
      </c>
      <c r="BC49" s="82" t="str">
        <f t="shared" si="24"/>
        <v/>
      </c>
      <c r="BD49" s="82" t="str">
        <f t="shared" si="24"/>
        <v/>
      </c>
      <c r="BE49" s="82" t="str">
        <f t="shared" si="24"/>
        <v/>
      </c>
      <c r="BF49" s="96" t="str">
        <f t="shared" si="24"/>
        <v/>
      </c>
    </row>
    <row r="50" spans="1:69" ht="18" customHeight="1" x14ac:dyDescent="0.25">
      <c r="A50" s="559"/>
      <c r="B50" s="559"/>
      <c r="C50" s="559"/>
      <c r="D50" s="559"/>
      <c r="E50" s="290"/>
      <c r="G50" s="291"/>
      <c r="I50" s="164" t="str">
        <f t="shared" si="20"/>
        <v/>
      </c>
      <c r="J50" s="165" t="str">
        <f t="shared" si="20"/>
        <v/>
      </c>
      <c r="K50" s="165" t="str">
        <f t="shared" si="20"/>
        <v/>
      </c>
      <c r="L50" s="165" t="str">
        <f t="shared" si="20"/>
        <v/>
      </c>
      <c r="M50" s="165" t="str">
        <f t="shared" si="20"/>
        <v/>
      </c>
      <c r="N50" s="165" t="str">
        <f t="shared" si="20"/>
        <v/>
      </c>
      <c r="O50" s="165" t="str">
        <f t="shared" si="20"/>
        <v/>
      </c>
      <c r="P50" s="165" t="str">
        <f t="shared" si="20"/>
        <v/>
      </c>
      <c r="Q50" s="165" t="str">
        <f t="shared" si="20"/>
        <v/>
      </c>
      <c r="R50" s="166" t="str">
        <f t="shared" si="20"/>
        <v/>
      </c>
      <c r="S50" s="164" t="str">
        <f t="shared" si="21"/>
        <v/>
      </c>
      <c r="T50" s="165" t="str">
        <f t="shared" si="21"/>
        <v/>
      </c>
      <c r="U50" s="165" t="str">
        <f t="shared" si="21"/>
        <v/>
      </c>
      <c r="V50" s="165" t="str">
        <f t="shared" si="21"/>
        <v/>
      </c>
      <c r="W50" s="165" t="str">
        <f t="shared" si="21"/>
        <v/>
      </c>
      <c r="X50" s="165" t="str">
        <f t="shared" si="21"/>
        <v/>
      </c>
      <c r="Y50" s="165" t="str">
        <f t="shared" si="21"/>
        <v/>
      </c>
      <c r="Z50" s="165" t="str">
        <f t="shared" si="21"/>
        <v/>
      </c>
      <c r="AA50" s="165" t="str">
        <f t="shared" si="21"/>
        <v/>
      </c>
      <c r="AB50" s="166" t="str">
        <f t="shared" si="21"/>
        <v/>
      </c>
      <c r="AC50" s="92" t="str">
        <f t="shared" si="22"/>
        <v/>
      </c>
      <c r="AD50" s="93" t="str">
        <f t="shared" si="22"/>
        <v/>
      </c>
      <c r="AE50" s="93" t="str">
        <f t="shared" si="22"/>
        <v/>
      </c>
      <c r="AF50" s="93" t="str">
        <f t="shared" si="22"/>
        <v/>
      </c>
      <c r="AG50" s="93" t="str">
        <f t="shared" si="22"/>
        <v/>
      </c>
      <c r="AH50" s="93" t="str">
        <f t="shared" si="22"/>
        <v/>
      </c>
      <c r="AI50" s="93" t="str">
        <f t="shared" si="22"/>
        <v/>
      </c>
      <c r="AJ50" s="93" t="str">
        <f t="shared" si="22"/>
        <v/>
      </c>
      <c r="AK50" s="93" t="str">
        <f t="shared" si="22"/>
        <v/>
      </c>
      <c r="AL50" s="93" t="str">
        <f t="shared" si="22"/>
        <v/>
      </c>
      <c r="AM50" s="95" t="str">
        <f t="shared" si="23"/>
        <v/>
      </c>
      <c r="AN50" s="82" t="str">
        <f t="shared" si="23"/>
        <v/>
      </c>
      <c r="AO50" s="82" t="str">
        <f t="shared" si="23"/>
        <v/>
      </c>
      <c r="AP50" s="82" t="str">
        <f t="shared" si="23"/>
        <v/>
      </c>
      <c r="AQ50" s="82" t="str">
        <f t="shared" si="23"/>
        <v/>
      </c>
      <c r="AR50" s="82" t="str">
        <f t="shared" si="23"/>
        <v/>
      </c>
      <c r="AS50" s="82" t="str">
        <f t="shared" si="23"/>
        <v/>
      </c>
      <c r="AT50" s="82" t="str">
        <f t="shared" si="23"/>
        <v/>
      </c>
      <c r="AU50" s="82" t="str">
        <f t="shared" si="23"/>
        <v/>
      </c>
      <c r="AV50" s="96" t="str">
        <f t="shared" si="23"/>
        <v/>
      </c>
      <c r="AW50" s="95" t="str">
        <f t="shared" si="24"/>
        <v/>
      </c>
      <c r="AX50" s="82" t="str">
        <f t="shared" si="24"/>
        <v/>
      </c>
      <c r="AY50" s="82" t="str">
        <f t="shared" si="24"/>
        <v/>
      </c>
      <c r="AZ50" s="82" t="str">
        <f t="shared" si="24"/>
        <v/>
      </c>
      <c r="BA50" s="82" t="str">
        <f t="shared" si="24"/>
        <v/>
      </c>
      <c r="BB50" s="82" t="str">
        <f t="shared" si="24"/>
        <v/>
      </c>
      <c r="BC50" s="82" t="str">
        <f t="shared" si="24"/>
        <v/>
      </c>
      <c r="BD50" s="82" t="str">
        <f t="shared" si="24"/>
        <v/>
      </c>
      <c r="BE50" s="82" t="str">
        <f t="shared" si="24"/>
        <v/>
      </c>
      <c r="BF50" s="96" t="str">
        <f t="shared" si="24"/>
        <v/>
      </c>
    </row>
    <row r="51" spans="1:69" ht="18" customHeight="1" x14ac:dyDescent="0.25">
      <c r="A51" s="559"/>
      <c r="B51" s="559"/>
      <c r="C51" s="559"/>
      <c r="D51" s="559"/>
      <c r="E51" s="290"/>
      <c r="G51" s="291"/>
      <c r="I51" s="167" t="str">
        <f t="shared" si="20"/>
        <v/>
      </c>
      <c r="J51" s="168" t="str">
        <f t="shared" si="20"/>
        <v/>
      </c>
      <c r="K51" s="168" t="str">
        <f t="shared" si="20"/>
        <v/>
      </c>
      <c r="L51" s="168" t="str">
        <f t="shared" si="20"/>
        <v/>
      </c>
      <c r="M51" s="168" t="str">
        <f t="shared" si="20"/>
        <v/>
      </c>
      <c r="N51" s="168" t="str">
        <f t="shared" si="20"/>
        <v/>
      </c>
      <c r="O51" s="168" t="str">
        <f t="shared" si="20"/>
        <v/>
      </c>
      <c r="P51" s="168" t="str">
        <f t="shared" si="20"/>
        <v/>
      </c>
      <c r="Q51" s="168" t="str">
        <f t="shared" si="20"/>
        <v/>
      </c>
      <c r="R51" s="169" t="str">
        <f t="shared" si="20"/>
        <v/>
      </c>
      <c r="S51" s="167" t="str">
        <f t="shared" si="21"/>
        <v/>
      </c>
      <c r="T51" s="168" t="str">
        <f t="shared" si="21"/>
        <v/>
      </c>
      <c r="U51" s="168" t="str">
        <f t="shared" si="21"/>
        <v/>
      </c>
      <c r="V51" s="168" t="str">
        <f t="shared" si="21"/>
        <v/>
      </c>
      <c r="W51" s="168" t="str">
        <f t="shared" si="21"/>
        <v/>
      </c>
      <c r="X51" s="168" t="str">
        <f t="shared" si="21"/>
        <v/>
      </c>
      <c r="Y51" s="168" t="str">
        <f t="shared" si="21"/>
        <v/>
      </c>
      <c r="Z51" s="168" t="str">
        <f t="shared" si="21"/>
        <v/>
      </c>
      <c r="AA51" s="168" t="str">
        <f t="shared" si="21"/>
        <v/>
      </c>
      <c r="AB51" s="169" t="str">
        <f t="shared" si="21"/>
        <v/>
      </c>
      <c r="AC51" s="97" t="str">
        <f t="shared" si="22"/>
        <v/>
      </c>
      <c r="AD51" s="98" t="str">
        <f t="shared" si="22"/>
        <v/>
      </c>
      <c r="AE51" s="98" t="str">
        <f t="shared" si="22"/>
        <v/>
      </c>
      <c r="AF51" s="98" t="str">
        <f t="shared" si="22"/>
        <v/>
      </c>
      <c r="AG51" s="98" t="str">
        <f t="shared" si="22"/>
        <v/>
      </c>
      <c r="AH51" s="98" t="str">
        <f t="shared" si="22"/>
        <v/>
      </c>
      <c r="AI51" s="98" t="str">
        <f t="shared" si="22"/>
        <v/>
      </c>
      <c r="AJ51" s="98" t="str">
        <f t="shared" si="22"/>
        <v/>
      </c>
      <c r="AK51" s="98" t="str">
        <f t="shared" si="22"/>
        <v/>
      </c>
      <c r="AL51" s="98" t="str">
        <f t="shared" si="22"/>
        <v/>
      </c>
      <c r="AM51" s="100" t="str">
        <f t="shared" si="23"/>
        <v/>
      </c>
      <c r="AN51" s="101" t="str">
        <f t="shared" si="23"/>
        <v/>
      </c>
      <c r="AO51" s="101" t="str">
        <f t="shared" si="23"/>
        <v/>
      </c>
      <c r="AP51" s="101" t="str">
        <f t="shared" si="23"/>
        <v/>
      </c>
      <c r="AQ51" s="101" t="str">
        <f t="shared" si="23"/>
        <v/>
      </c>
      <c r="AR51" s="101" t="str">
        <f t="shared" si="23"/>
        <v/>
      </c>
      <c r="AS51" s="101" t="str">
        <f t="shared" si="23"/>
        <v/>
      </c>
      <c r="AT51" s="101" t="str">
        <f t="shared" si="23"/>
        <v/>
      </c>
      <c r="AU51" s="101" t="str">
        <f t="shared" si="23"/>
        <v/>
      </c>
      <c r="AV51" s="102" t="str">
        <f t="shared" si="23"/>
        <v/>
      </c>
      <c r="AW51" s="100" t="str">
        <f t="shared" si="24"/>
        <v/>
      </c>
      <c r="AX51" s="101" t="str">
        <f t="shared" si="24"/>
        <v/>
      </c>
      <c r="AY51" s="101" t="str">
        <f t="shared" si="24"/>
        <v/>
      </c>
      <c r="AZ51" s="101" t="str">
        <f t="shared" si="24"/>
        <v/>
      </c>
      <c r="BA51" s="101" t="str">
        <f t="shared" si="24"/>
        <v/>
      </c>
      <c r="BB51" s="101" t="str">
        <f t="shared" si="24"/>
        <v/>
      </c>
      <c r="BC51" s="101" t="str">
        <f t="shared" si="24"/>
        <v/>
      </c>
      <c r="BD51" s="101" t="str">
        <f t="shared" si="24"/>
        <v/>
      </c>
      <c r="BE51" s="101" t="str">
        <f t="shared" si="24"/>
        <v/>
      </c>
      <c r="BF51" s="102" t="str">
        <f t="shared" si="24"/>
        <v/>
      </c>
    </row>
    <row r="52" spans="1:69" ht="18" hidden="1" customHeight="1" x14ac:dyDescent="0.25">
      <c r="A52" s="559"/>
      <c r="B52" s="559"/>
      <c r="C52" s="559"/>
      <c r="D52" s="559"/>
      <c r="E52" s="290"/>
      <c r="G52" s="289">
        <f>+'Parametrizaciones Advisory'!D272</f>
        <v>0</v>
      </c>
      <c r="I52" s="111" t="str">
        <f t="shared" ref="I52:K56" si="25">IF(ISERROR(VLOOKUP(CONCATENATE(A510,$G$52,$I$58,),resxxx,1,0)),"",A510)</f>
        <v/>
      </c>
      <c r="J52" s="112" t="str">
        <f t="shared" si="25"/>
        <v/>
      </c>
      <c r="K52" s="112" t="str">
        <f t="shared" si="25"/>
        <v/>
      </c>
      <c r="L52" s="112"/>
      <c r="M52" s="112"/>
      <c r="N52" s="112"/>
      <c r="O52" s="112" t="str">
        <f t="shared" ref="O52:R56" si="26">IF(ISERROR(VLOOKUP(CONCATENATE(D510,$G$52,$I$58,),resxxx,1,0)),"",D510)</f>
        <v/>
      </c>
      <c r="P52" s="112" t="str">
        <f t="shared" si="26"/>
        <v/>
      </c>
      <c r="Q52" s="112" t="str">
        <f t="shared" si="26"/>
        <v/>
      </c>
      <c r="R52" s="113" t="str">
        <f t="shared" si="26"/>
        <v/>
      </c>
      <c r="S52" s="111" t="str">
        <f>IF(ISERROR(VLOOKUP(CONCATENATE(A510,$G$52,$S$58,),resxxx,1,0)),"",A510)</f>
        <v/>
      </c>
      <c r="T52" s="112"/>
      <c r="U52" s="112"/>
      <c r="V52" s="112"/>
      <c r="W52" s="112" t="str">
        <f t="shared" ref="W52:AB56" si="27">IF(ISERROR(VLOOKUP(CONCATENATE(B510,$G$52,$S$58,),resxxx,1,0)),"",B510)</f>
        <v/>
      </c>
      <c r="X52" s="112" t="str">
        <f t="shared" si="27"/>
        <v/>
      </c>
      <c r="Y52" s="112" t="str">
        <f t="shared" si="27"/>
        <v/>
      </c>
      <c r="Z52" s="112" t="str">
        <f t="shared" si="27"/>
        <v/>
      </c>
      <c r="AA52" s="112" t="str">
        <f t="shared" si="27"/>
        <v/>
      </c>
      <c r="AB52" s="113" t="str">
        <f t="shared" si="27"/>
        <v/>
      </c>
      <c r="AC52" s="103" t="str">
        <f>IF(ISERROR(VLOOKUP(CONCATENATE(A510,$G$52,$AC$58,),resxxx,1,0)),"",A510)</f>
        <v/>
      </c>
      <c r="AD52" s="104"/>
      <c r="AE52" s="104"/>
      <c r="AF52" s="104"/>
      <c r="AG52" s="104" t="str">
        <f t="shared" ref="AG52:AL56" si="28">IF(ISERROR(VLOOKUP(CONCATENATE(B510,$G$52,$AC$58,),resxxx,1,0)),"",B510)</f>
        <v/>
      </c>
      <c r="AH52" s="104" t="str">
        <f t="shared" si="28"/>
        <v/>
      </c>
      <c r="AI52" s="104" t="str">
        <f t="shared" si="28"/>
        <v/>
      </c>
      <c r="AJ52" s="104" t="str">
        <f t="shared" si="28"/>
        <v/>
      </c>
      <c r="AK52" s="104" t="str">
        <f t="shared" si="28"/>
        <v/>
      </c>
      <c r="AL52" s="105" t="str">
        <f t="shared" si="28"/>
        <v/>
      </c>
      <c r="AM52" s="103" t="str">
        <f>IF(ISERROR(VLOOKUP(CONCATENATE(A510,$G$52,$AM$58,),resxxx,1,0)),"",A510)</f>
        <v/>
      </c>
      <c r="AN52" s="104"/>
      <c r="AO52" s="104"/>
      <c r="AP52" s="104"/>
      <c r="AQ52" s="104" t="str">
        <f t="shared" ref="AQ52:AV56" si="29">IF(ISERROR(VLOOKUP(CONCATENATE(B510,$G$52,$AM$58,),resxxx,1,0)),"",B510)</f>
        <v/>
      </c>
      <c r="AR52" s="104" t="str">
        <f t="shared" si="29"/>
        <v/>
      </c>
      <c r="AS52" s="104" t="str">
        <f t="shared" si="29"/>
        <v/>
      </c>
      <c r="AT52" s="104" t="str">
        <f t="shared" si="29"/>
        <v/>
      </c>
      <c r="AU52" s="104" t="str">
        <f t="shared" si="29"/>
        <v/>
      </c>
      <c r="AV52" s="105" t="str">
        <f t="shared" si="29"/>
        <v/>
      </c>
      <c r="AW52" s="139" t="str">
        <f>IF(ISERROR(VLOOKUP(CONCATENATE(A510,$G$52,$AW$58,),resxxx,1,0)),"",A510)</f>
        <v/>
      </c>
      <c r="AX52" s="140"/>
      <c r="AY52" s="140"/>
      <c r="AZ52" s="140"/>
      <c r="BA52" s="140" t="str">
        <f t="shared" ref="BA52:BF56" si="30">IF(ISERROR(VLOOKUP(CONCATENATE(B510,$G$52,$AW$58,),resxxx,1,0)),"",B510)</f>
        <v/>
      </c>
      <c r="BB52" s="140" t="str">
        <f t="shared" si="30"/>
        <v/>
      </c>
      <c r="BC52" s="140" t="str">
        <f t="shared" si="30"/>
        <v/>
      </c>
      <c r="BD52" s="140" t="str">
        <f t="shared" si="30"/>
        <v/>
      </c>
      <c r="BE52" s="140" t="str">
        <f t="shared" si="30"/>
        <v/>
      </c>
      <c r="BF52" s="141" t="str">
        <f t="shared" si="30"/>
        <v/>
      </c>
    </row>
    <row r="53" spans="1:69" ht="18" hidden="1" customHeight="1" x14ac:dyDescent="0.25">
      <c r="A53" s="559"/>
      <c r="B53" s="559"/>
      <c r="C53" s="559"/>
      <c r="D53" s="559"/>
      <c r="E53" s="290"/>
      <c r="G53" s="291"/>
      <c r="I53" s="114" t="str">
        <f t="shared" si="25"/>
        <v/>
      </c>
      <c r="J53" s="115" t="str">
        <f t="shared" si="25"/>
        <v/>
      </c>
      <c r="K53" s="115" t="str">
        <f t="shared" si="25"/>
        <v/>
      </c>
      <c r="L53" s="115"/>
      <c r="M53" s="115"/>
      <c r="N53" s="115"/>
      <c r="O53" s="115" t="str">
        <f t="shared" si="26"/>
        <v/>
      </c>
      <c r="P53" s="115" t="str">
        <f t="shared" si="26"/>
        <v/>
      </c>
      <c r="Q53" s="115" t="str">
        <f t="shared" si="26"/>
        <v/>
      </c>
      <c r="R53" s="116" t="str">
        <f t="shared" si="26"/>
        <v/>
      </c>
      <c r="S53" s="114" t="str">
        <f>IF(ISERROR(VLOOKUP(CONCATENATE(A511,$G$52,$S$58,),resxxx,1,0)),"",A511)</f>
        <v/>
      </c>
      <c r="T53" s="115"/>
      <c r="U53" s="115"/>
      <c r="V53" s="115"/>
      <c r="W53" s="115" t="str">
        <f t="shared" si="27"/>
        <v/>
      </c>
      <c r="X53" s="115" t="str">
        <f t="shared" si="27"/>
        <v/>
      </c>
      <c r="Y53" s="115" t="str">
        <f t="shared" si="27"/>
        <v/>
      </c>
      <c r="Z53" s="115" t="str">
        <f t="shared" si="27"/>
        <v/>
      </c>
      <c r="AA53" s="115" t="str">
        <f t="shared" si="27"/>
        <v/>
      </c>
      <c r="AB53" s="116" t="str">
        <f t="shared" si="27"/>
        <v/>
      </c>
      <c r="AC53" s="106" t="str">
        <f>IF(ISERROR(VLOOKUP(CONCATENATE(A511,$G$52,$AC$58,),resxxx,1,0)),"",A511)</f>
        <v/>
      </c>
      <c r="AD53" s="84"/>
      <c r="AE53" s="84"/>
      <c r="AF53" s="84"/>
      <c r="AG53" s="84" t="str">
        <f t="shared" si="28"/>
        <v/>
      </c>
      <c r="AH53" s="84" t="str">
        <f t="shared" si="28"/>
        <v/>
      </c>
      <c r="AI53" s="84" t="str">
        <f t="shared" si="28"/>
        <v/>
      </c>
      <c r="AJ53" s="84" t="str">
        <f t="shared" si="28"/>
        <v/>
      </c>
      <c r="AK53" s="84" t="str">
        <f t="shared" si="28"/>
        <v/>
      </c>
      <c r="AL53" s="107" t="str">
        <f t="shared" si="28"/>
        <v/>
      </c>
      <c r="AM53" s="106" t="str">
        <f>IF(ISERROR(VLOOKUP(CONCATENATE(A511,$G$52,$AM$58,),resxxx,1,0)),"",A511)</f>
        <v/>
      </c>
      <c r="AN53" s="84"/>
      <c r="AO53" s="84"/>
      <c r="AP53" s="84"/>
      <c r="AQ53" s="84" t="str">
        <f t="shared" si="29"/>
        <v/>
      </c>
      <c r="AR53" s="84" t="str">
        <f t="shared" si="29"/>
        <v/>
      </c>
      <c r="AS53" s="84" t="str">
        <f t="shared" si="29"/>
        <v/>
      </c>
      <c r="AT53" s="84" t="str">
        <f t="shared" si="29"/>
        <v/>
      </c>
      <c r="AU53" s="84" t="str">
        <f t="shared" si="29"/>
        <v/>
      </c>
      <c r="AV53" s="107" t="str">
        <f t="shared" si="29"/>
        <v/>
      </c>
      <c r="AW53" s="142" t="str">
        <f>IF(ISERROR(VLOOKUP(CONCATENATE(A511,$G$52,$AW$58,),resxxx,1,0)),"",A511)</f>
        <v/>
      </c>
      <c r="AX53" s="143"/>
      <c r="AY53" s="143"/>
      <c r="AZ53" s="143"/>
      <c r="BA53" s="143" t="str">
        <f t="shared" si="30"/>
        <v/>
      </c>
      <c r="BB53" s="143" t="str">
        <f t="shared" si="30"/>
        <v/>
      </c>
      <c r="BC53" s="143" t="str">
        <f t="shared" si="30"/>
        <v/>
      </c>
      <c r="BD53" s="143" t="str">
        <f t="shared" si="30"/>
        <v/>
      </c>
      <c r="BE53" s="143" t="str">
        <f t="shared" si="30"/>
        <v/>
      </c>
      <c r="BF53" s="144" t="str">
        <f t="shared" si="30"/>
        <v/>
      </c>
    </row>
    <row r="54" spans="1:69" ht="18" hidden="1" customHeight="1" x14ac:dyDescent="0.25">
      <c r="A54" s="559"/>
      <c r="B54" s="559"/>
      <c r="C54" s="559"/>
      <c r="D54" s="559"/>
      <c r="E54" s="290"/>
      <c r="G54" s="291"/>
      <c r="I54" s="114" t="str">
        <f t="shared" si="25"/>
        <v/>
      </c>
      <c r="J54" s="115" t="str">
        <f t="shared" si="25"/>
        <v/>
      </c>
      <c r="K54" s="115" t="str">
        <f t="shared" si="25"/>
        <v/>
      </c>
      <c r="L54" s="115"/>
      <c r="M54" s="115"/>
      <c r="N54" s="115"/>
      <c r="O54" s="115" t="str">
        <f t="shared" si="26"/>
        <v/>
      </c>
      <c r="P54" s="115" t="str">
        <f t="shared" si="26"/>
        <v/>
      </c>
      <c r="Q54" s="115" t="str">
        <f t="shared" si="26"/>
        <v/>
      </c>
      <c r="R54" s="116" t="str">
        <f t="shared" si="26"/>
        <v/>
      </c>
      <c r="S54" s="114" t="str">
        <f>IF(ISERROR(VLOOKUP(CONCATENATE(A512,$G$52,$S$58,),resxxx,1,0)),"",A512)</f>
        <v/>
      </c>
      <c r="T54" s="115"/>
      <c r="U54" s="115"/>
      <c r="V54" s="115"/>
      <c r="W54" s="115" t="str">
        <f t="shared" si="27"/>
        <v/>
      </c>
      <c r="X54" s="115" t="str">
        <f t="shared" si="27"/>
        <v/>
      </c>
      <c r="Y54" s="115" t="str">
        <f t="shared" si="27"/>
        <v/>
      </c>
      <c r="Z54" s="115" t="str">
        <f t="shared" si="27"/>
        <v/>
      </c>
      <c r="AA54" s="115" t="str">
        <f t="shared" si="27"/>
        <v/>
      </c>
      <c r="AB54" s="116" t="str">
        <f t="shared" si="27"/>
        <v/>
      </c>
      <c r="AC54" s="106" t="str">
        <f>IF(ISERROR(VLOOKUP(CONCATENATE(A512,$G$52,$AC$58,),resxxx,1,0)),"",A512)</f>
        <v/>
      </c>
      <c r="AD54" s="84"/>
      <c r="AE54" s="84"/>
      <c r="AF54" s="84"/>
      <c r="AG54" s="84" t="str">
        <f t="shared" si="28"/>
        <v/>
      </c>
      <c r="AH54" s="84" t="str">
        <f t="shared" si="28"/>
        <v/>
      </c>
      <c r="AI54" s="84" t="str">
        <f t="shared" si="28"/>
        <v/>
      </c>
      <c r="AJ54" s="84" t="str">
        <f t="shared" si="28"/>
        <v/>
      </c>
      <c r="AK54" s="84" t="str">
        <f t="shared" si="28"/>
        <v/>
      </c>
      <c r="AL54" s="107" t="str">
        <f t="shared" si="28"/>
        <v/>
      </c>
      <c r="AM54" s="106" t="str">
        <f>IF(ISERROR(VLOOKUP(CONCATENATE(A512,$G$52,$AM$58,),resxxx,1,0)),"",A512)</f>
        <v/>
      </c>
      <c r="AN54" s="84"/>
      <c r="AO54" s="84"/>
      <c r="AP54" s="84"/>
      <c r="AQ54" s="84" t="str">
        <f t="shared" si="29"/>
        <v/>
      </c>
      <c r="AR54" s="84" t="str">
        <f t="shared" si="29"/>
        <v/>
      </c>
      <c r="AS54" s="84" t="str">
        <f t="shared" si="29"/>
        <v/>
      </c>
      <c r="AT54" s="84" t="str">
        <f t="shared" si="29"/>
        <v/>
      </c>
      <c r="AU54" s="84" t="str">
        <f t="shared" si="29"/>
        <v/>
      </c>
      <c r="AV54" s="107" t="str">
        <f t="shared" si="29"/>
        <v/>
      </c>
      <c r="AW54" s="142" t="str">
        <f>IF(ISERROR(VLOOKUP(CONCATENATE(A512,$G$52,$AW$58,),resxxx,1,0)),"",A512)</f>
        <v/>
      </c>
      <c r="AX54" s="143"/>
      <c r="AY54" s="143"/>
      <c r="AZ54" s="143"/>
      <c r="BA54" s="143" t="str">
        <f t="shared" si="30"/>
        <v/>
      </c>
      <c r="BB54" s="143" t="str">
        <f t="shared" si="30"/>
        <v/>
      </c>
      <c r="BC54" s="143" t="str">
        <f t="shared" si="30"/>
        <v/>
      </c>
      <c r="BD54" s="143" t="str">
        <f t="shared" si="30"/>
        <v/>
      </c>
      <c r="BE54" s="143" t="str">
        <f t="shared" si="30"/>
        <v/>
      </c>
      <c r="BF54" s="144" t="str">
        <f t="shared" si="30"/>
        <v/>
      </c>
    </row>
    <row r="55" spans="1:69" ht="18" hidden="1" customHeight="1" x14ac:dyDescent="0.25">
      <c r="A55" s="559"/>
      <c r="B55" s="559"/>
      <c r="C55" s="559"/>
      <c r="D55" s="559"/>
      <c r="E55" s="290"/>
      <c r="G55" s="291"/>
      <c r="I55" s="114" t="str">
        <f t="shared" si="25"/>
        <v/>
      </c>
      <c r="J55" s="115" t="str">
        <f t="shared" si="25"/>
        <v/>
      </c>
      <c r="K55" s="115" t="str">
        <f t="shared" si="25"/>
        <v/>
      </c>
      <c r="L55" s="115"/>
      <c r="M55" s="115"/>
      <c r="N55" s="115"/>
      <c r="O55" s="115" t="str">
        <f t="shared" si="26"/>
        <v/>
      </c>
      <c r="P55" s="115" t="str">
        <f t="shared" si="26"/>
        <v/>
      </c>
      <c r="Q55" s="115" t="str">
        <f t="shared" si="26"/>
        <v/>
      </c>
      <c r="R55" s="116" t="str">
        <f t="shared" si="26"/>
        <v/>
      </c>
      <c r="S55" s="114" t="str">
        <f>IF(ISERROR(VLOOKUP(CONCATENATE(A513,$G$52,$S$58,),resxxx,1,0)),"",A513)</f>
        <v/>
      </c>
      <c r="T55" s="115"/>
      <c r="U55" s="115"/>
      <c r="V55" s="115"/>
      <c r="W55" s="115" t="str">
        <f t="shared" si="27"/>
        <v/>
      </c>
      <c r="X55" s="115" t="str">
        <f t="shared" si="27"/>
        <v/>
      </c>
      <c r="Y55" s="115" t="str">
        <f t="shared" si="27"/>
        <v/>
      </c>
      <c r="Z55" s="115" t="str">
        <f t="shared" si="27"/>
        <v/>
      </c>
      <c r="AA55" s="115" t="str">
        <f t="shared" si="27"/>
        <v/>
      </c>
      <c r="AB55" s="116" t="str">
        <f t="shared" si="27"/>
        <v/>
      </c>
      <c r="AC55" s="106" t="str">
        <f>IF(ISERROR(VLOOKUP(CONCATENATE(A513,$G$52,$AC$58,),resxxx,1,0)),"",A513)</f>
        <v/>
      </c>
      <c r="AD55" s="84"/>
      <c r="AE55" s="84"/>
      <c r="AF55" s="84"/>
      <c r="AG55" s="84" t="str">
        <f t="shared" si="28"/>
        <v/>
      </c>
      <c r="AH55" s="84" t="str">
        <f t="shared" si="28"/>
        <v/>
      </c>
      <c r="AI55" s="84" t="str">
        <f t="shared" si="28"/>
        <v/>
      </c>
      <c r="AJ55" s="84" t="str">
        <f t="shared" si="28"/>
        <v/>
      </c>
      <c r="AK55" s="84" t="str">
        <f t="shared" si="28"/>
        <v/>
      </c>
      <c r="AL55" s="107" t="str">
        <f t="shared" si="28"/>
        <v/>
      </c>
      <c r="AM55" s="106" t="str">
        <f>IF(ISERROR(VLOOKUP(CONCATENATE(A513,$G$52,$AM$58,),resxxx,1,0)),"",A513)</f>
        <v/>
      </c>
      <c r="AN55" s="84"/>
      <c r="AO55" s="84"/>
      <c r="AP55" s="84"/>
      <c r="AQ55" s="84" t="str">
        <f t="shared" si="29"/>
        <v/>
      </c>
      <c r="AR55" s="84" t="str">
        <f t="shared" si="29"/>
        <v/>
      </c>
      <c r="AS55" s="84" t="str">
        <f t="shared" si="29"/>
        <v/>
      </c>
      <c r="AT55" s="84" t="str">
        <f t="shared" si="29"/>
        <v/>
      </c>
      <c r="AU55" s="84" t="str">
        <f t="shared" si="29"/>
        <v/>
      </c>
      <c r="AV55" s="107" t="str">
        <f t="shared" si="29"/>
        <v/>
      </c>
      <c r="AW55" s="142" t="str">
        <f>IF(ISERROR(VLOOKUP(CONCATENATE(A513,$G$52,$AW$58,),resxxx,1,0)),"",A513)</f>
        <v/>
      </c>
      <c r="AX55" s="143"/>
      <c r="AY55" s="143"/>
      <c r="AZ55" s="143"/>
      <c r="BA55" s="143" t="str">
        <f t="shared" si="30"/>
        <v/>
      </c>
      <c r="BB55" s="143" t="str">
        <f t="shared" si="30"/>
        <v/>
      </c>
      <c r="BC55" s="143" t="str">
        <f t="shared" si="30"/>
        <v/>
      </c>
      <c r="BD55" s="143" t="str">
        <f t="shared" si="30"/>
        <v/>
      </c>
      <c r="BE55" s="143" t="str">
        <f t="shared" si="30"/>
        <v/>
      </c>
      <c r="BF55" s="144" t="str">
        <f t="shared" si="30"/>
        <v/>
      </c>
    </row>
    <row r="56" spans="1:69" ht="18" hidden="1" customHeight="1" x14ac:dyDescent="0.25">
      <c r="A56" s="559"/>
      <c r="B56" s="559"/>
      <c r="C56" s="559"/>
      <c r="D56" s="559"/>
      <c r="E56" s="290"/>
      <c r="G56" s="291"/>
      <c r="I56" s="117" t="str">
        <f t="shared" si="25"/>
        <v/>
      </c>
      <c r="J56" s="118" t="str">
        <f t="shared" si="25"/>
        <v/>
      </c>
      <c r="K56" s="118" t="str">
        <f t="shared" si="25"/>
        <v/>
      </c>
      <c r="L56" s="118"/>
      <c r="M56" s="118"/>
      <c r="N56" s="118"/>
      <c r="O56" s="118" t="str">
        <f t="shared" si="26"/>
        <v/>
      </c>
      <c r="P56" s="118" t="str">
        <f t="shared" si="26"/>
        <v/>
      </c>
      <c r="Q56" s="118" t="str">
        <f t="shared" si="26"/>
        <v/>
      </c>
      <c r="R56" s="119" t="str">
        <f t="shared" si="26"/>
        <v/>
      </c>
      <c r="S56" s="117" t="str">
        <f>IF(ISERROR(VLOOKUP(CONCATENATE(A514,$G$52,$S$58,),resxxx,1,0)),"",A514)</f>
        <v/>
      </c>
      <c r="T56" s="118"/>
      <c r="U56" s="118"/>
      <c r="V56" s="118"/>
      <c r="W56" s="118" t="str">
        <f t="shared" si="27"/>
        <v/>
      </c>
      <c r="X56" s="118" t="str">
        <f t="shared" si="27"/>
        <v/>
      </c>
      <c r="Y56" s="118" t="str">
        <f t="shared" si="27"/>
        <v/>
      </c>
      <c r="Z56" s="118" t="str">
        <f t="shared" si="27"/>
        <v/>
      </c>
      <c r="AA56" s="118" t="str">
        <f t="shared" si="27"/>
        <v/>
      </c>
      <c r="AB56" s="119" t="str">
        <f t="shared" si="27"/>
        <v/>
      </c>
      <c r="AC56" s="108" t="str">
        <f>IF(ISERROR(VLOOKUP(CONCATENATE(A514,$G$52,$AC$58,),resxxx,1,0)),"",A514)</f>
        <v/>
      </c>
      <c r="AD56" s="109"/>
      <c r="AE56" s="109"/>
      <c r="AF56" s="109"/>
      <c r="AG56" s="109" t="str">
        <f t="shared" si="28"/>
        <v/>
      </c>
      <c r="AH56" s="109" t="str">
        <f t="shared" si="28"/>
        <v/>
      </c>
      <c r="AI56" s="109" t="str">
        <f t="shared" si="28"/>
        <v/>
      </c>
      <c r="AJ56" s="109" t="str">
        <f t="shared" si="28"/>
        <v/>
      </c>
      <c r="AK56" s="109" t="str">
        <f t="shared" si="28"/>
        <v/>
      </c>
      <c r="AL56" s="110" t="str">
        <f t="shared" si="28"/>
        <v/>
      </c>
      <c r="AM56" s="108" t="str">
        <f>IF(ISERROR(VLOOKUP(CONCATENATE(A514,$G$52,$AM$58,),resxxx,1,0)),"",A514)</f>
        <v/>
      </c>
      <c r="AN56" s="109"/>
      <c r="AO56" s="109"/>
      <c r="AP56" s="109"/>
      <c r="AQ56" s="109" t="str">
        <f t="shared" si="29"/>
        <v/>
      </c>
      <c r="AR56" s="109" t="str">
        <f t="shared" si="29"/>
        <v/>
      </c>
      <c r="AS56" s="109" t="str">
        <f t="shared" si="29"/>
        <v/>
      </c>
      <c r="AT56" s="109" t="str">
        <f t="shared" si="29"/>
        <v/>
      </c>
      <c r="AU56" s="109" t="str">
        <f t="shared" si="29"/>
        <v/>
      </c>
      <c r="AV56" s="110" t="str">
        <f t="shared" si="29"/>
        <v/>
      </c>
      <c r="AW56" s="145" t="str">
        <f>IF(ISERROR(VLOOKUP(CONCATENATE(A514,$G$52,$AW$58,),resxxx,1,0)),"",A514)</f>
        <v/>
      </c>
      <c r="AX56" s="146"/>
      <c r="AY56" s="146"/>
      <c r="AZ56" s="146"/>
      <c r="BA56" s="146" t="str">
        <f t="shared" si="30"/>
        <v/>
      </c>
      <c r="BB56" s="146" t="str">
        <f t="shared" si="30"/>
        <v/>
      </c>
      <c r="BC56" s="146" t="str">
        <f t="shared" si="30"/>
        <v/>
      </c>
      <c r="BD56" s="146" t="str">
        <f t="shared" si="30"/>
        <v/>
      </c>
      <c r="BE56" s="146" t="str">
        <f t="shared" si="30"/>
        <v/>
      </c>
      <c r="BF56" s="147" t="str">
        <f t="shared" si="30"/>
        <v/>
      </c>
    </row>
    <row r="57" spans="1:69" ht="10.5" hidden="1" customHeight="1" x14ac:dyDescent="0.2"/>
    <row r="58" spans="1:69" ht="36.75" customHeight="1" x14ac:dyDescent="0.2">
      <c r="I58" s="569" t="str">
        <f>+'Parametrizaciones Advisory'!D271</f>
        <v>Inferior</v>
      </c>
      <c r="J58" s="569"/>
      <c r="K58" s="569"/>
      <c r="L58" s="569"/>
      <c r="M58" s="569"/>
      <c r="N58" s="569"/>
      <c r="O58" s="569"/>
      <c r="P58" s="569"/>
      <c r="Q58" s="569"/>
      <c r="R58" s="569"/>
      <c r="S58" s="566" t="str">
        <f>+'Parametrizaciones Advisory'!D270</f>
        <v xml:space="preserve">Menor </v>
      </c>
      <c r="T58" s="566"/>
      <c r="U58" s="566"/>
      <c r="V58" s="566"/>
      <c r="W58" s="566"/>
      <c r="X58" s="566"/>
      <c r="Y58" s="566"/>
      <c r="Z58" s="566"/>
      <c r="AA58" s="566"/>
      <c r="AB58" s="566"/>
      <c r="AC58" s="566" t="str">
        <f>+'Parametrizaciones Advisory'!D269</f>
        <v>Importante</v>
      </c>
      <c r="AD58" s="566"/>
      <c r="AE58" s="566"/>
      <c r="AF58" s="566"/>
      <c r="AG58" s="566"/>
      <c r="AH58" s="566"/>
      <c r="AI58" s="566"/>
      <c r="AJ58" s="566"/>
      <c r="AK58" s="566"/>
      <c r="AL58" s="566"/>
      <c r="AM58" s="566" t="str">
        <f>+'Parametrizaciones Advisory'!D268</f>
        <v xml:space="preserve">Mayor </v>
      </c>
      <c r="AN58" s="566"/>
      <c r="AO58" s="566"/>
      <c r="AP58" s="566"/>
      <c r="AQ58" s="566"/>
      <c r="AR58" s="566"/>
      <c r="AS58" s="566"/>
      <c r="AT58" s="566"/>
      <c r="AU58" s="566"/>
      <c r="AV58" s="566"/>
      <c r="AW58" s="566" t="str">
        <f>+'Parametrizaciones Advisory'!D267</f>
        <v>Critico</v>
      </c>
      <c r="AX58" s="566"/>
      <c r="AY58" s="566"/>
      <c r="AZ58" s="566"/>
      <c r="BA58" s="566"/>
      <c r="BB58" s="566"/>
      <c r="BC58" s="566"/>
      <c r="BD58" s="566"/>
      <c r="BE58" s="566"/>
      <c r="BF58" s="566"/>
    </row>
    <row r="59" spans="1:69" ht="6.75" customHeight="1" x14ac:dyDescent="0.2">
      <c r="I59" s="292"/>
      <c r="J59" s="292"/>
      <c r="K59" s="292"/>
      <c r="L59" s="292"/>
      <c r="M59" s="292"/>
      <c r="N59" s="292"/>
      <c r="O59" s="292"/>
      <c r="P59" s="292"/>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292"/>
      <c r="AP59" s="292"/>
      <c r="AQ59" s="292"/>
      <c r="AR59" s="292"/>
      <c r="AS59" s="292"/>
      <c r="AT59" s="292"/>
      <c r="AU59" s="292"/>
      <c r="AV59" s="292"/>
      <c r="AW59" s="292"/>
      <c r="AX59" s="292"/>
      <c r="AY59" s="292"/>
      <c r="AZ59" s="292"/>
      <c r="BA59" s="292"/>
      <c r="BB59" s="292"/>
      <c r="BC59" s="292"/>
      <c r="BD59" s="292"/>
      <c r="BE59" s="292"/>
    </row>
    <row r="60" spans="1:69" ht="26.25" x14ac:dyDescent="0.4">
      <c r="I60" s="568" t="s">
        <v>9</v>
      </c>
      <c r="J60" s="568"/>
      <c r="K60" s="568"/>
      <c r="L60" s="568"/>
      <c r="M60" s="568"/>
      <c r="N60" s="568"/>
      <c r="O60" s="568"/>
      <c r="P60" s="568"/>
      <c r="Q60" s="568"/>
      <c r="R60" s="568"/>
      <c r="S60" s="568"/>
      <c r="T60" s="568"/>
      <c r="U60" s="568"/>
      <c r="V60" s="568"/>
      <c r="W60" s="568"/>
      <c r="X60" s="568"/>
      <c r="Y60" s="568"/>
      <c r="Z60" s="568"/>
      <c r="AA60" s="568"/>
      <c r="AB60" s="568"/>
      <c r="AC60" s="568"/>
      <c r="AD60" s="568"/>
      <c r="AE60" s="568"/>
      <c r="AF60" s="568"/>
      <c r="AG60" s="568"/>
      <c r="AH60" s="568"/>
      <c r="AI60" s="568"/>
      <c r="AJ60" s="568"/>
      <c r="AK60" s="568"/>
      <c r="AL60" s="568"/>
      <c r="AM60" s="568"/>
      <c r="AN60" s="568"/>
      <c r="AO60" s="568"/>
      <c r="AP60" s="568"/>
      <c r="AQ60" s="568"/>
      <c r="AR60" s="568"/>
      <c r="AS60" s="568"/>
      <c r="AT60" s="568"/>
      <c r="AU60" s="568"/>
      <c r="AV60" s="568"/>
      <c r="AW60" s="568"/>
      <c r="AX60" s="568"/>
      <c r="AY60" s="568"/>
      <c r="AZ60" s="568"/>
      <c r="BA60" s="568"/>
      <c r="BB60" s="568"/>
      <c r="BC60" s="568"/>
      <c r="BD60" s="568"/>
      <c r="BE60" s="568"/>
      <c r="BF60" s="568"/>
    </row>
    <row r="61" spans="1:69" ht="12.75" customHeight="1" x14ac:dyDescent="0.25">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row>
    <row r="62" spans="1:69" ht="38.1" customHeight="1" x14ac:dyDescent="0.25">
      <c r="G62" s="570"/>
      <c r="H62" s="570"/>
      <c r="I62" s="570"/>
      <c r="J62" s="570"/>
      <c r="K62" s="570"/>
      <c r="L62" s="570"/>
      <c r="M62" s="570"/>
      <c r="N62" s="570"/>
      <c r="O62" s="570"/>
      <c r="P62" s="570"/>
      <c r="Q62" s="570"/>
      <c r="R62" s="570"/>
      <c r="S62" s="570"/>
      <c r="T62" s="570"/>
      <c r="U62" s="570"/>
      <c r="V62" s="570"/>
      <c r="W62" s="570"/>
      <c r="X62" s="570"/>
      <c r="Y62" s="570"/>
      <c r="Z62" s="570"/>
      <c r="AA62" s="570"/>
      <c r="AB62" s="570"/>
      <c r="AC62" s="570"/>
      <c r="AD62" s="570"/>
      <c r="AE62" s="570"/>
      <c r="AF62" s="570"/>
      <c r="AG62" s="570"/>
      <c r="AH62" s="294"/>
      <c r="AI62" s="294"/>
      <c r="AJ62" s="294"/>
      <c r="AK62" s="570"/>
      <c r="AL62" s="570"/>
      <c r="AM62" s="570"/>
      <c r="AN62" s="570"/>
      <c r="AO62" s="570"/>
      <c r="AP62" s="570"/>
      <c r="AQ62" s="570"/>
      <c r="AR62" s="570"/>
      <c r="AS62" s="570"/>
      <c r="AT62" s="570"/>
      <c r="AU62" s="570"/>
      <c r="AV62" s="570"/>
      <c r="AW62" s="570"/>
      <c r="AX62" s="570"/>
      <c r="AY62" s="570"/>
      <c r="AZ62" s="570"/>
      <c r="BA62" s="570"/>
      <c r="BB62" s="570"/>
      <c r="BC62" s="570"/>
      <c r="BD62" s="570"/>
      <c r="BE62" s="570"/>
      <c r="BF62" s="570"/>
      <c r="BG62" s="570"/>
      <c r="BH62" s="570"/>
      <c r="BI62" s="295"/>
      <c r="BJ62" s="295"/>
      <c r="BK62" s="295"/>
      <c r="BL62" s="295"/>
      <c r="BM62" s="295"/>
      <c r="BN62" s="295"/>
      <c r="BO62" s="295"/>
      <c r="BP62" s="295"/>
      <c r="BQ62" s="295"/>
    </row>
    <row r="63" spans="1:69" ht="24" customHeight="1" x14ac:dyDescent="0.25">
      <c r="F63" s="283" t="s">
        <v>1</v>
      </c>
      <c r="G63" s="294" t="s">
        <v>601</v>
      </c>
      <c r="H63" s="294"/>
      <c r="I63" s="571" t="s">
        <v>602</v>
      </c>
      <c r="J63" s="571"/>
      <c r="K63" s="571"/>
      <c r="L63" s="571"/>
      <c r="M63" s="571"/>
      <c r="N63" s="571"/>
      <c r="O63" s="571"/>
      <c r="P63" s="571"/>
      <c r="Q63" s="571"/>
      <c r="R63" s="571"/>
      <c r="S63" s="571"/>
      <c r="T63" s="571"/>
      <c r="U63" s="571"/>
      <c r="V63" s="571"/>
      <c r="W63" s="571"/>
      <c r="X63" s="571"/>
      <c r="Y63" s="571"/>
      <c r="Z63" s="571"/>
      <c r="AA63" s="571"/>
      <c r="AB63" s="571"/>
      <c r="AC63" s="571"/>
      <c r="AD63" s="571"/>
      <c r="AE63" s="571"/>
      <c r="AF63" s="571"/>
      <c r="AG63" s="571"/>
      <c r="AH63" s="571"/>
      <c r="AI63" s="571"/>
      <c r="AJ63" s="571"/>
      <c r="AK63" s="571"/>
      <c r="AL63" s="571"/>
      <c r="AM63" s="571"/>
      <c r="AN63" s="571"/>
      <c r="AO63" s="571"/>
      <c r="AP63" s="571"/>
      <c r="AQ63" s="571"/>
      <c r="AR63" s="571"/>
      <c r="AS63" s="571"/>
      <c r="AT63" s="571"/>
      <c r="AU63" s="571"/>
      <c r="AV63" s="571"/>
      <c r="AW63" s="571"/>
      <c r="AX63" s="571"/>
      <c r="AY63" s="571"/>
      <c r="AZ63" s="571"/>
      <c r="BA63" s="571"/>
      <c r="BB63" s="571"/>
      <c r="BC63" s="571"/>
      <c r="BD63" s="571"/>
      <c r="BE63" s="571"/>
      <c r="BF63" s="571"/>
      <c r="BG63" s="571"/>
      <c r="BH63" s="571"/>
    </row>
    <row r="64" spans="1:69" ht="39" customHeight="1" x14ac:dyDescent="0.25">
      <c r="F64" s="283">
        <v>1</v>
      </c>
      <c r="G64" s="302" t="s">
        <v>605</v>
      </c>
      <c r="H64" s="297"/>
      <c r="I64" s="567" t="str">
        <f>IF(ISERROR(VLOOKUP(G64,MATRIZ,2,0)),"",VLOOKUP(G64,MATRIZ,2,0))</f>
        <v>Posibilidad de recibir o solicitar cualquier dádiva o beneficio a nombre propio o de terceros con el fin de manipular u omitir información de los resultados de las auditorías internas y de segunda parte, evaluaciones y seguimientos para direccionar la toma de decisiones.</v>
      </c>
      <c r="J64" s="567"/>
      <c r="K64" s="567"/>
      <c r="L64" s="567"/>
      <c r="M64" s="567"/>
      <c r="N64" s="567"/>
      <c r="O64" s="567"/>
      <c r="P64" s="567"/>
      <c r="Q64" s="567"/>
      <c r="R64" s="567"/>
      <c r="S64" s="567"/>
      <c r="T64" s="567"/>
      <c r="U64" s="567"/>
      <c r="V64" s="567"/>
      <c r="W64" s="567"/>
      <c r="X64" s="567"/>
      <c r="Y64" s="567"/>
      <c r="Z64" s="567"/>
      <c r="AA64" s="567"/>
      <c r="AB64" s="567"/>
      <c r="AC64" s="567"/>
      <c r="AD64" s="567"/>
      <c r="AE64" s="567"/>
      <c r="AF64" s="567"/>
      <c r="AG64" s="567"/>
      <c r="AH64" s="567"/>
      <c r="AI64" s="567"/>
      <c r="AJ64" s="567"/>
      <c r="AK64" s="567"/>
      <c r="AL64" s="567"/>
      <c r="AM64" s="567"/>
      <c r="AN64" s="567"/>
      <c r="AO64" s="567"/>
      <c r="AP64" s="567"/>
      <c r="AQ64" s="567"/>
      <c r="AR64" s="567"/>
      <c r="AS64" s="567"/>
      <c r="AT64" s="567"/>
      <c r="AU64" s="567"/>
      <c r="AV64" s="567"/>
      <c r="AW64" s="567"/>
      <c r="AX64" s="567"/>
      <c r="AY64" s="567"/>
      <c r="AZ64" s="567"/>
      <c r="BA64" s="567"/>
      <c r="BB64" s="567"/>
      <c r="BC64" s="567"/>
      <c r="BD64" s="567"/>
      <c r="BE64" s="567"/>
      <c r="BF64" s="567"/>
      <c r="BG64" s="298"/>
      <c r="BH64" s="294"/>
    </row>
    <row r="65" spans="6:60" ht="18" x14ac:dyDescent="0.25">
      <c r="F65" s="283">
        <v>2</v>
      </c>
      <c r="G65" s="302" t="s">
        <v>606</v>
      </c>
      <c r="H65" s="297"/>
      <c r="I65" s="567" t="str">
        <f>IF(ISERROR(VLOOKUP(G65,MATRIZ,2,0)),"",VLOOKUP(G65,MATRIZ,2,0))</f>
        <v>Posibilidad de afectación económica y reputacional por demandas, sanciones por los grupos de valor por la falsificación o manipulación intencionada de la información para beneficio propio o de terceros</v>
      </c>
      <c r="J65" s="567"/>
      <c r="K65" s="567"/>
      <c r="L65" s="567"/>
      <c r="M65" s="567"/>
      <c r="N65" s="567"/>
      <c r="O65" s="567"/>
      <c r="P65" s="567"/>
      <c r="Q65" s="567"/>
      <c r="R65" s="567"/>
      <c r="S65" s="567"/>
      <c r="T65" s="567"/>
      <c r="U65" s="567"/>
      <c r="V65" s="567"/>
      <c r="W65" s="567"/>
      <c r="X65" s="567"/>
      <c r="Y65" s="567"/>
      <c r="Z65" s="567"/>
      <c r="AA65" s="567"/>
      <c r="AB65" s="567"/>
      <c r="AC65" s="567"/>
      <c r="AD65" s="567"/>
      <c r="AE65" s="567"/>
      <c r="AF65" s="567"/>
      <c r="AG65" s="567"/>
      <c r="AH65" s="567"/>
      <c r="AI65" s="567"/>
      <c r="AJ65" s="567"/>
      <c r="AK65" s="567"/>
      <c r="AL65" s="567"/>
      <c r="AM65" s="567"/>
      <c r="AN65" s="567"/>
      <c r="AO65" s="567"/>
      <c r="AP65" s="567"/>
      <c r="AQ65" s="567"/>
      <c r="AR65" s="567"/>
      <c r="AS65" s="567"/>
      <c r="AT65" s="567"/>
      <c r="AU65" s="567"/>
      <c r="AV65" s="567"/>
      <c r="AW65" s="567"/>
      <c r="AX65" s="567"/>
      <c r="AY65" s="567"/>
      <c r="AZ65" s="567"/>
      <c r="BA65" s="567"/>
      <c r="BB65" s="567"/>
      <c r="BC65" s="567"/>
      <c r="BD65" s="567"/>
      <c r="BE65" s="567"/>
      <c r="BF65" s="567"/>
      <c r="BG65" s="298"/>
      <c r="BH65" s="294"/>
    </row>
    <row r="66" spans="6:60" ht="39" customHeight="1" x14ac:dyDescent="0.25">
      <c r="F66" s="283">
        <v>3</v>
      </c>
      <c r="G66" s="302" t="s">
        <v>607</v>
      </c>
      <c r="H66" s="297"/>
      <c r="I66" s="567" t="str">
        <f t="shared" ref="I66:I75" si="31">IF(ISERROR(VLOOKUP(G66,MATRIZ,2,0)),"",VLOOKUP(G66,MATRIZ,2,0))</f>
        <v>Recibir dádivas o beneficios a nombre propio o de terceros por la manipulación de la información financiera y contable  de la Corporación</v>
      </c>
      <c r="J66" s="567"/>
      <c r="K66" s="567"/>
      <c r="L66" s="567"/>
      <c r="M66" s="567"/>
      <c r="N66" s="567"/>
      <c r="O66" s="567"/>
      <c r="P66" s="567"/>
      <c r="Q66" s="567"/>
      <c r="R66" s="567"/>
      <c r="S66" s="567"/>
      <c r="T66" s="567"/>
      <c r="U66" s="567"/>
      <c r="V66" s="567"/>
      <c r="W66" s="567"/>
      <c r="X66" s="567"/>
      <c r="Y66" s="567"/>
      <c r="Z66" s="567"/>
      <c r="AA66" s="567"/>
      <c r="AB66" s="567"/>
      <c r="AC66" s="567"/>
      <c r="AD66" s="567"/>
      <c r="AE66" s="567"/>
      <c r="AF66" s="567"/>
      <c r="AG66" s="567"/>
      <c r="AH66" s="567"/>
      <c r="AI66" s="567"/>
      <c r="AJ66" s="567"/>
      <c r="AK66" s="567"/>
      <c r="AL66" s="567"/>
      <c r="AM66" s="567"/>
      <c r="AN66" s="567"/>
      <c r="AO66" s="567"/>
      <c r="AP66" s="567"/>
      <c r="AQ66" s="567"/>
      <c r="AR66" s="567"/>
      <c r="AS66" s="567"/>
      <c r="AT66" s="567"/>
      <c r="AU66" s="567"/>
      <c r="AV66" s="567"/>
      <c r="AW66" s="567"/>
      <c r="AX66" s="567"/>
      <c r="AY66" s="567"/>
      <c r="AZ66" s="567"/>
      <c r="BA66" s="567"/>
      <c r="BB66" s="567"/>
      <c r="BC66" s="567"/>
      <c r="BD66" s="567"/>
      <c r="BE66" s="567"/>
      <c r="BF66" s="567"/>
      <c r="BG66" s="298"/>
      <c r="BH66" s="294"/>
    </row>
    <row r="67" spans="6:60" ht="18" x14ac:dyDescent="0.25">
      <c r="F67" s="283">
        <v>4</v>
      </c>
      <c r="G67" s="302" t="s">
        <v>608</v>
      </c>
      <c r="H67" s="297"/>
      <c r="I67" s="567" t="str">
        <f t="shared" si="31"/>
        <v>Recepción de dádivas o beneficios a nombre propio o de terceros por realizar pagos o traslados dobles, por montos superiores, injustificados o sin soporte, cuentas ficticias y/o por fuera de los términos de negociación</v>
      </c>
      <c r="J67" s="567"/>
      <c r="K67" s="567"/>
      <c r="L67" s="567"/>
      <c r="M67" s="567"/>
      <c r="N67" s="567"/>
      <c r="O67" s="567"/>
      <c r="P67" s="567"/>
      <c r="Q67" s="567"/>
      <c r="R67" s="567"/>
      <c r="S67" s="567"/>
      <c r="T67" s="567"/>
      <c r="U67" s="567"/>
      <c r="V67" s="567"/>
      <c r="W67" s="567"/>
      <c r="X67" s="567"/>
      <c r="Y67" s="567"/>
      <c r="Z67" s="567"/>
      <c r="AA67" s="567"/>
      <c r="AB67" s="567"/>
      <c r="AC67" s="567"/>
      <c r="AD67" s="567"/>
      <c r="AE67" s="567"/>
      <c r="AF67" s="567"/>
      <c r="AG67" s="567"/>
      <c r="AH67" s="567"/>
      <c r="AI67" s="567"/>
      <c r="AJ67" s="567"/>
      <c r="AK67" s="567"/>
      <c r="AL67" s="567"/>
      <c r="AM67" s="567"/>
      <c r="AN67" s="567"/>
      <c r="AO67" s="567"/>
      <c r="AP67" s="567"/>
      <c r="AQ67" s="567"/>
      <c r="AR67" s="567"/>
      <c r="AS67" s="567"/>
      <c r="AT67" s="567"/>
      <c r="AU67" s="567"/>
      <c r="AV67" s="567"/>
      <c r="AW67" s="567"/>
      <c r="AX67" s="567"/>
      <c r="AY67" s="567"/>
      <c r="AZ67" s="567"/>
      <c r="BA67" s="567"/>
      <c r="BB67" s="567"/>
      <c r="BC67" s="567"/>
      <c r="BD67" s="567"/>
      <c r="BE67" s="567"/>
      <c r="BF67" s="567"/>
      <c r="BG67" s="298"/>
      <c r="BH67" s="294"/>
    </row>
    <row r="68" spans="6:60" ht="18" x14ac:dyDescent="0.25">
      <c r="F68" s="283">
        <v>5</v>
      </c>
      <c r="G68" s="302" t="s">
        <v>609</v>
      </c>
      <c r="H68" s="297"/>
      <c r="I68" s="572" t="str">
        <f t="shared" si="31"/>
        <v>Recepción de dádivas o beneficios a nombre propio o de terceros por la vinculación y/o promoción de personal en la entidad sin cumplir con los  perfiles y requisitos establecidos para el cargo (competencia, experiencia, nivel educativo)</v>
      </c>
      <c r="J68" s="572"/>
      <c r="K68" s="572"/>
      <c r="L68" s="572"/>
      <c r="M68" s="572"/>
      <c r="N68" s="572"/>
      <c r="O68" s="572"/>
      <c r="P68" s="572"/>
      <c r="Q68" s="572"/>
      <c r="R68" s="572"/>
      <c r="S68" s="572"/>
      <c r="T68" s="572"/>
      <c r="U68" s="572"/>
      <c r="V68" s="572"/>
      <c r="W68" s="572"/>
      <c r="X68" s="572"/>
      <c r="Y68" s="572"/>
      <c r="Z68" s="572"/>
      <c r="AA68" s="572"/>
      <c r="AB68" s="572"/>
      <c r="AC68" s="572"/>
      <c r="AD68" s="572"/>
      <c r="AE68" s="572"/>
      <c r="AF68" s="572"/>
      <c r="AG68" s="572"/>
      <c r="AH68" s="572"/>
      <c r="AI68" s="572"/>
      <c r="AJ68" s="572"/>
      <c r="AK68" s="572"/>
      <c r="AL68" s="572"/>
      <c r="AM68" s="572"/>
      <c r="AN68" s="572"/>
      <c r="AO68" s="572"/>
      <c r="AP68" s="572"/>
      <c r="AQ68" s="572"/>
      <c r="AR68" s="572"/>
      <c r="AS68" s="572"/>
      <c r="AT68" s="572"/>
      <c r="AU68" s="572"/>
      <c r="AV68" s="572"/>
      <c r="AW68" s="572"/>
      <c r="AX68" s="572"/>
      <c r="AY68" s="572"/>
      <c r="AZ68" s="572"/>
      <c r="BA68" s="572"/>
      <c r="BB68" s="572"/>
      <c r="BC68" s="572"/>
      <c r="BD68" s="572"/>
      <c r="BE68" s="572"/>
      <c r="BF68" s="572"/>
      <c r="BG68" s="298"/>
      <c r="BH68" s="294"/>
    </row>
    <row r="69" spans="6:60" ht="18" x14ac:dyDescent="0.25">
      <c r="F69" s="283">
        <v>6</v>
      </c>
      <c r="G69" s="302" t="s">
        <v>610</v>
      </c>
      <c r="H69" s="297"/>
      <c r="I69" s="567" t="str">
        <f t="shared" si="31"/>
        <v xml:space="preserve">Posibilidad de pérdida económica y reputacional por queja, demanda o sanción de los grupos de valor y/o entes de control  por la recepción de dádivas en nombre propio o de terceros para favorecer la pérdida de confidencialidad de las aplicaciones soportadas por GTICS </v>
      </c>
      <c r="J69" s="567"/>
      <c r="K69" s="567"/>
      <c r="L69" s="567"/>
      <c r="M69" s="567"/>
      <c r="N69" s="567"/>
      <c r="O69" s="567"/>
      <c r="P69" s="567"/>
      <c r="Q69" s="567"/>
      <c r="R69" s="567"/>
      <c r="S69" s="567"/>
      <c r="T69" s="567"/>
      <c r="U69" s="567"/>
      <c r="V69" s="567"/>
      <c r="W69" s="567"/>
      <c r="X69" s="567"/>
      <c r="Y69" s="567"/>
      <c r="Z69" s="567"/>
      <c r="AA69" s="567"/>
      <c r="AB69" s="567"/>
      <c r="AC69" s="567"/>
      <c r="AD69" s="567"/>
      <c r="AE69" s="567"/>
      <c r="AF69" s="567"/>
      <c r="AG69" s="567"/>
      <c r="AH69" s="567"/>
      <c r="AI69" s="567"/>
      <c r="AJ69" s="567"/>
      <c r="AK69" s="567"/>
      <c r="AL69" s="567"/>
      <c r="AM69" s="567"/>
      <c r="AN69" s="567"/>
      <c r="AO69" s="567"/>
      <c r="AP69" s="567"/>
      <c r="AQ69" s="567"/>
      <c r="AR69" s="567"/>
      <c r="AS69" s="567"/>
      <c r="AT69" s="567"/>
      <c r="AU69" s="567"/>
      <c r="AV69" s="567"/>
      <c r="AW69" s="567"/>
      <c r="AX69" s="567"/>
      <c r="AY69" s="567"/>
      <c r="AZ69" s="567"/>
      <c r="BA69" s="567"/>
      <c r="BB69" s="567"/>
      <c r="BC69" s="567"/>
      <c r="BD69" s="567"/>
      <c r="BE69" s="567"/>
      <c r="BF69" s="567"/>
      <c r="BG69" s="298"/>
      <c r="BH69" s="294"/>
    </row>
    <row r="70" spans="6:60" ht="18" x14ac:dyDescent="0.25">
      <c r="F70" s="283">
        <v>7</v>
      </c>
      <c r="G70" s="302" t="s">
        <v>611</v>
      </c>
      <c r="H70" s="297"/>
      <c r="I70" s="567" t="str">
        <f t="shared" si="31"/>
        <v>Posibilidad de afectación reputacional y /o económica por contagio al contratar con asociados de negocio (proveedores) que se encuentren relacionados con actividades ilícitas ( lavado de activos, financiación del terrorismo, terrorismo, tráfico de armas, tráfico de sustancias para el procesamiento de narcóticos, tráfico de estupefacientes)</v>
      </c>
      <c r="J70" s="567"/>
      <c r="K70" s="567"/>
      <c r="L70" s="567"/>
      <c r="M70" s="567"/>
      <c r="N70" s="567"/>
      <c r="O70" s="567"/>
      <c r="P70" s="567"/>
      <c r="Q70" s="567"/>
      <c r="R70" s="567"/>
      <c r="S70" s="567"/>
      <c r="T70" s="567"/>
      <c r="U70" s="567"/>
      <c r="V70" s="567"/>
      <c r="W70" s="567"/>
      <c r="X70" s="567"/>
      <c r="Y70" s="567"/>
      <c r="Z70" s="567"/>
      <c r="AA70" s="567"/>
      <c r="AB70" s="567"/>
      <c r="AC70" s="567"/>
      <c r="AD70" s="567"/>
      <c r="AE70" s="567"/>
      <c r="AF70" s="567"/>
      <c r="AG70" s="567"/>
      <c r="AH70" s="567"/>
      <c r="AI70" s="567"/>
      <c r="AJ70" s="567"/>
      <c r="AK70" s="567"/>
      <c r="AL70" s="567"/>
      <c r="AM70" s="567"/>
      <c r="AN70" s="567"/>
      <c r="AO70" s="567"/>
      <c r="AP70" s="567"/>
      <c r="AQ70" s="567"/>
      <c r="AR70" s="567"/>
      <c r="AS70" s="567"/>
      <c r="AT70" s="567"/>
      <c r="AU70" s="567"/>
      <c r="AV70" s="567"/>
      <c r="AW70" s="567"/>
      <c r="AX70" s="567"/>
      <c r="AY70" s="567"/>
      <c r="AZ70" s="567"/>
      <c r="BA70" s="567"/>
      <c r="BB70" s="567"/>
      <c r="BC70" s="567"/>
      <c r="BD70" s="567"/>
      <c r="BE70" s="567"/>
      <c r="BF70" s="567"/>
      <c r="BG70" s="298"/>
      <c r="BH70" s="294"/>
    </row>
    <row r="71" spans="6:60" ht="18" x14ac:dyDescent="0.25">
      <c r="F71" s="283">
        <v>8</v>
      </c>
      <c r="G71" s="302" t="s">
        <v>612</v>
      </c>
      <c r="H71" s="297"/>
      <c r="I71" s="567" t="str">
        <f t="shared" si="31"/>
        <v xml:space="preserve">Posibilidad de afectación económica y reputacional por realizar operaciones de comercio exterior (importación y exportación) en las cuales se infrinjan los requisitos establecidos en la normatividad vigente </v>
      </c>
      <c r="J71" s="567"/>
      <c r="K71" s="567"/>
      <c r="L71" s="567"/>
      <c r="M71" s="567"/>
      <c r="N71" s="567"/>
      <c r="O71" s="567"/>
      <c r="P71" s="567"/>
      <c r="Q71" s="567"/>
      <c r="R71" s="567"/>
      <c r="S71" s="567"/>
      <c r="T71" s="567"/>
      <c r="U71" s="567"/>
      <c r="V71" s="567"/>
      <c r="W71" s="567"/>
      <c r="X71" s="567"/>
      <c r="Y71" s="567"/>
      <c r="Z71" s="567"/>
      <c r="AA71" s="567"/>
      <c r="AB71" s="567"/>
      <c r="AC71" s="567"/>
      <c r="AD71" s="567"/>
      <c r="AE71" s="567"/>
      <c r="AF71" s="567"/>
      <c r="AG71" s="567"/>
      <c r="AH71" s="567"/>
      <c r="AI71" s="567"/>
      <c r="AJ71" s="567"/>
      <c r="AK71" s="567"/>
      <c r="AL71" s="567"/>
      <c r="AM71" s="567"/>
      <c r="AN71" s="567"/>
      <c r="AO71" s="567"/>
      <c r="AP71" s="567"/>
      <c r="AQ71" s="567"/>
      <c r="AR71" s="567"/>
      <c r="AS71" s="567"/>
      <c r="AT71" s="567"/>
      <c r="AU71" s="567"/>
      <c r="AV71" s="567"/>
      <c r="AW71" s="567"/>
      <c r="AX71" s="567"/>
      <c r="AY71" s="567"/>
      <c r="AZ71" s="567"/>
      <c r="BA71" s="567"/>
      <c r="BB71" s="567"/>
      <c r="BC71" s="567"/>
      <c r="BD71" s="567"/>
      <c r="BE71" s="567"/>
      <c r="BF71" s="567"/>
      <c r="BG71" s="298"/>
      <c r="BH71" s="294"/>
    </row>
    <row r="72" spans="6:60" ht="18" x14ac:dyDescent="0.25">
      <c r="F72" s="283">
        <v>9</v>
      </c>
      <c r="G72" s="302" t="s">
        <v>613</v>
      </c>
      <c r="H72" s="297"/>
      <c r="I72" s="567" t="str">
        <f t="shared" si="31"/>
        <v>Recepción de dádivas o beneficios en nombre propio o de terceros por favorecer contratos y/o proveedores en los procesos de adquisición de bienes y servicios</v>
      </c>
      <c r="J72" s="567"/>
      <c r="K72" s="567"/>
      <c r="L72" s="567"/>
      <c r="M72" s="567"/>
      <c r="N72" s="567"/>
      <c r="O72" s="567"/>
      <c r="P72" s="567"/>
      <c r="Q72" s="567"/>
      <c r="R72" s="567"/>
      <c r="S72" s="567"/>
      <c r="T72" s="567"/>
      <c r="U72" s="567"/>
      <c r="V72" s="567"/>
      <c r="W72" s="567"/>
      <c r="X72" s="567"/>
      <c r="Y72" s="567"/>
      <c r="Z72" s="567"/>
      <c r="AA72" s="567"/>
      <c r="AB72" s="567"/>
      <c r="AC72" s="567"/>
      <c r="AD72" s="567"/>
      <c r="AE72" s="567"/>
      <c r="AF72" s="567"/>
      <c r="AG72" s="567"/>
      <c r="AH72" s="567"/>
      <c r="AI72" s="567"/>
      <c r="AJ72" s="567"/>
      <c r="AK72" s="567"/>
      <c r="AL72" s="567"/>
      <c r="AM72" s="567"/>
      <c r="AN72" s="567"/>
      <c r="AO72" s="567"/>
      <c r="AP72" s="567"/>
      <c r="AQ72" s="567"/>
      <c r="AR72" s="567"/>
      <c r="AS72" s="567"/>
      <c r="AT72" s="567"/>
      <c r="AU72" s="567"/>
      <c r="AV72" s="567"/>
      <c r="AW72" s="567"/>
      <c r="AX72" s="567"/>
      <c r="AY72" s="567"/>
      <c r="AZ72" s="567"/>
      <c r="BA72" s="567"/>
      <c r="BB72" s="567"/>
      <c r="BC72" s="567"/>
      <c r="BD72" s="567"/>
      <c r="BE72" s="567"/>
      <c r="BF72" s="567"/>
      <c r="BG72" s="298"/>
      <c r="BH72" s="294"/>
    </row>
    <row r="73" spans="6:60" ht="18" x14ac:dyDescent="0.25">
      <c r="F73" s="283">
        <v>10</v>
      </c>
      <c r="G73" s="302" t="s">
        <v>614</v>
      </c>
      <c r="H73" s="297"/>
      <c r="I73" s="567" t="str">
        <f t="shared" si="31"/>
        <v>Recepción de dádivas o beneficios a nombre propio o de terceros por la venta y/o comercialización de productos o servicios en condiciones comerciales desfavorables para la Corporación</v>
      </c>
      <c r="J73" s="567"/>
      <c r="K73" s="567"/>
      <c r="L73" s="567"/>
      <c r="M73" s="567"/>
      <c r="N73" s="567"/>
      <c r="O73" s="567"/>
      <c r="P73" s="567"/>
      <c r="Q73" s="567"/>
      <c r="R73" s="567"/>
      <c r="S73" s="567"/>
      <c r="T73" s="567"/>
      <c r="U73" s="567"/>
      <c r="V73" s="567"/>
      <c r="W73" s="567"/>
      <c r="X73" s="567"/>
      <c r="Y73" s="567"/>
      <c r="Z73" s="567"/>
      <c r="AA73" s="567"/>
      <c r="AB73" s="567"/>
      <c r="AC73" s="567"/>
      <c r="AD73" s="567"/>
      <c r="AE73" s="567"/>
      <c r="AF73" s="567"/>
      <c r="AG73" s="567"/>
      <c r="AH73" s="567"/>
      <c r="AI73" s="567"/>
      <c r="AJ73" s="567"/>
      <c r="AK73" s="567"/>
      <c r="AL73" s="567"/>
      <c r="AM73" s="567"/>
      <c r="AN73" s="567"/>
      <c r="AO73" s="567"/>
      <c r="AP73" s="567"/>
      <c r="AQ73" s="567"/>
      <c r="AR73" s="567"/>
      <c r="AS73" s="567"/>
      <c r="AT73" s="567"/>
      <c r="AU73" s="567"/>
      <c r="AV73" s="567"/>
      <c r="AW73" s="567"/>
      <c r="AX73" s="567"/>
      <c r="AY73" s="567"/>
      <c r="AZ73" s="567"/>
      <c r="BA73" s="567"/>
      <c r="BB73" s="567"/>
      <c r="BC73" s="567"/>
      <c r="BD73" s="567"/>
      <c r="BE73" s="567"/>
      <c r="BF73" s="567"/>
      <c r="BG73" s="298"/>
      <c r="BH73" s="294"/>
    </row>
    <row r="74" spans="6:60" ht="18" x14ac:dyDescent="0.25">
      <c r="F74" s="283">
        <v>11</v>
      </c>
      <c r="G74" s="302" t="s">
        <v>615</v>
      </c>
      <c r="H74" s="297"/>
      <c r="I74" s="567" t="str">
        <f t="shared" si="31"/>
        <v>Posibilidad de afectación económica y reputacional por establecer vínculos  y relaciones comerciales con asociados de negocio (clientes) relacionados con actividades ilícitas ( lavado de activos, financiación del terrorismo, terrorismo, tráfico de armas, tráfico de sustancias para el procesamiento de narcóticos, tráfico de estupefacientes).</v>
      </c>
      <c r="J74" s="567"/>
      <c r="K74" s="567"/>
      <c r="L74" s="567"/>
      <c r="M74" s="567"/>
      <c r="N74" s="567"/>
      <c r="O74" s="567"/>
      <c r="P74" s="567"/>
      <c r="Q74" s="567"/>
      <c r="R74" s="567"/>
      <c r="S74" s="567"/>
      <c r="T74" s="567"/>
      <c r="U74" s="567"/>
      <c r="V74" s="567"/>
      <c r="W74" s="567"/>
      <c r="X74" s="567"/>
      <c r="Y74" s="567"/>
      <c r="Z74" s="567"/>
      <c r="AA74" s="567"/>
      <c r="AB74" s="567"/>
      <c r="AC74" s="567"/>
      <c r="AD74" s="567"/>
      <c r="AE74" s="567"/>
      <c r="AF74" s="567"/>
      <c r="AG74" s="567"/>
      <c r="AH74" s="567"/>
      <c r="AI74" s="567"/>
      <c r="AJ74" s="567"/>
      <c r="AK74" s="567"/>
      <c r="AL74" s="567"/>
      <c r="AM74" s="567"/>
      <c r="AN74" s="567"/>
      <c r="AO74" s="567"/>
      <c r="AP74" s="567"/>
      <c r="AQ74" s="567"/>
      <c r="AR74" s="567"/>
      <c r="AS74" s="567"/>
      <c r="AT74" s="567"/>
      <c r="AU74" s="567"/>
      <c r="AV74" s="567"/>
      <c r="AW74" s="567"/>
      <c r="AX74" s="567"/>
      <c r="AY74" s="567"/>
      <c r="AZ74" s="567"/>
      <c r="BA74" s="567"/>
      <c r="BB74" s="567"/>
      <c r="BC74" s="567"/>
      <c r="BD74" s="567"/>
      <c r="BE74" s="567"/>
      <c r="BF74" s="567"/>
      <c r="BG74" s="298"/>
      <c r="BH74" s="294"/>
    </row>
    <row r="75" spans="6:60" ht="18" x14ac:dyDescent="0.25">
      <c r="F75" s="283">
        <v>12</v>
      </c>
      <c r="G75" s="302" t="s">
        <v>616</v>
      </c>
      <c r="H75" s="297"/>
      <c r="I75" s="567" t="str">
        <f t="shared" si="31"/>
        <v/>
      </c>
      <c r="J75" s="567"/>
      <c r="K75" s="567"/>
      <c r="L75" s="567"/>
      <c r="M75" s="567"/>
      <c r="N75" s="567"/>
      <c r="O75" s="567"/>
      <c r="P75" s="567"/>
      <c r="Q75" s="567"/>
      <c r="R75" s="567"/>
      <c r="S75" s="567"/>
      <c r="T75" s="567"/>
      <c r="U75" s="567"/>
      <c r="V75" s="567"/>
      <c r="W75" s="567"/>
      <c r="X75" s="567"/>
      <c r="Y75" s="567"/>
      <c r="Z75" s="567"/>
      <c r="AA75" s="567"/>
      <c r="AB75" s="567"/>
      <c r="AC75" s="567"/>
      <c r="AD75" s="567"/>
      <c r="AE75" s="567"/>
      <c r="AF75" s="567"/>
      <c r="AG75" s="567"/>
      <c r="AH75" s="567"/>
      <c r="AI75" s="567"/>
      <c r="AJ75" s="567"/>
      <c r="AK75" s="567"/>
      <c r="AL75" s="567"/>
      <c r="AM75" s="567"/>
      <c r="AN75" s="567"/>
      <c r="AO75" s="567"/>
      <c r="AP75" s="567"/>
      <c r="AQ75" s="567"/>
      <c r="AR75" s="567"/>
      <c r="AS75" s="567"/>
      <c r="AT75" s="567"/>
      <c r="AU75" s="567"/>
      <c r="AV75" s="567"/>
      <c r="AW75" s="567"/>
      <c r="AX75" s="567"/>
      <c r="AY75" s="567"/>
      <c r="AZ75" s="567"/>
      <c r="BA75" s="567"/>
      <c r="BB75" s="567"/>
      <c r="BC75" s="567"/>
      <c r="BD75" s="567"/>
      <c r="BE75" s="567"/>
      <c r="BF75" s="567"/>
      <c r="BG75" s="298"/>
      <c r="BH75" s="294"/>
    </row>
    <row r="76" spans="6:60" ht="18" x14ac:dyDescent="0.25">
      <c r="F76" s="283">
        <v>13</v>
      </c>
      <c r="G76" s="302" t="s">
        <v>617</v>
      </c>
      <c r="H76" s="297"/>
      <c r="I76" s="567" t="str">
        <f>IF(ISERROR(VLOOKUP(G76,MATRIZ,2,0)),"",VLOOKUP(G76,MATRIZ,2,0))</f>
        <v/>
      </c>
      <c r="J76" s="567"/>
      <c r="K76" s="567"/>
      <c r="L76" s="567"/>
      <c r="M76" s="567"/>
      <c r="N76" s="567"/>
      <c r="O76" s="567"/>
      <c r="P76" s="567"/>
      <c r="Q76" s="567"/>
      <c r="R76" s="567"/>
      <c r="S76" s="567"/>
      <c r="T76" s="567"/>
      <c r="U76" s="567"/>
      <c r="V76" s="567"/>
      <c r="W76" s="567"/>
      <c r="X76" s="567"/>
      <c r="Y76" s="567"/>
      <c r="Z76" s="567"/>
      <c r="AA76" s="567"/>
      <c r="AB76" s="567"/>
      <c r="AC76" s="567"/>
      <c r="AD76" s="567"/>
      <c r="AE76" s="567"/>
      <c r="AF76" s="567"/>
      <c r="AG76" s="567"/>
      <c r="AH76" s="567"/>
      <c r="AI76" s="567"/>
      <c r="AJ76" s="567"/>
      <c r="AK76" s="567"/>
      <c r="AL76" s="567"/>
      <c r="AM76" s="567"/>
      <c r="AN76" s="567"/>
      <c r="AO76" s="567"/>
      <c r="AP76" s="567"/>
      <c r="AQ76" s="567"/>
      <c r="AR76" s="567"/>
      <c r="AS76" s="567"/>
      <c r="AT76" s="567"/>
      <c r="AU76" s="567"/>
      <c r="AV76" s="567"/>
      <c r="AW76" s="567"/>
      <c r="AX76" s="567"/>
      <c r="AY76" s="567"/>
      <c r="AZ76" s="567"/>
      <c r="BA76" s="567"/>
      <c r="BB76" s="567"/>
      <c r="BC76" s="567"/>
      <c r="BD76" s="567"/>
      <c r="BE76" s="567"/>
      <c r="BF76" s="567"/>
      <c r="BG76" s="298"/>
      <c r="BH76" s="294"/>
    </row>
    <row r="77" spans="6:60" ht="18" x14ac:dyDescent="0.25">
      <c r="F77" s="283">
        <v>14</v>
      </c>
      <c r="G77" s="302" t="s">
        <v>618</v>
      </c>
      <c r="H77" s="299"/>
      <c r="I77" s="300" t="str">
        <f t="shared" ref="I77:I117" si="32">IF(ISERROR(VLOOKUP(G77,MATRIZ,2,0)),"",VLOOKUP(G77,MATRIZ,2,0))</f>
        <v/>
      </c>
      <c r="J77" s="298"/>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4"/>
    </row>
    <row r="78" spans="6:60" ht="18" x14ac:dyDescent="0.25">
      <c r="F78" s="283">
        <v>15</v>
      </c>
      <c r="G78" s="302" t="s">
        <v>619</v>
      </c>
      <c r="H78" s="300"/>
      <c r="I78" s="300" t="str">
        <f t="shared" si="32"/>
        <v/>
      </c>
      <c r="J78" s="298"/>
      <c r="K78" s="298"/>
      <c r="L78" s="298"/>
      <c r="M78" s="298"/>
      <c r="N78" s="298"/>
      <c r="O78" s="298"/>
      <c r="P78" s="298"/>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298"/>
      <c r="AP78" s="298"/>
      <c r="AQ78" s="298"/>
      <c r="AR78" s="298"/>
      <c r="AS78" s="298"/>
      <c r="AT78" s="298"/>
      <c r="AU78" s="298"/>
      <c r="AV78" s="298"/>
      <c r="AW78" s="298"/>
      <c r="AX78" s="298"/>
      <c r="AY78" s="298"/>
      <c r="AZ78" s="298"/>
      <c r="BA78" s="298"/>
      <c r="BB78" s="298"/>
      <c r="BC78" s="298"/>
      <c r="BD78" s="298"/>
      <c r="BE78" s="298"/>
      <c r="BF78" s="298"/>
      <c r="BG78" s="298"/>
      <c r="BH78" s="294"/>
    </row>
    <row r="79" spans="6:60" ht="18" x14ac:dyDescent="0.25">
      <c r="F79" s="283">
        <v>16</v>
      </c>
      <c r="G79" s="302" t="s">
        <v>620</v>
      </c>
      <c r="H79" s="300"/>
      <c r="I79" s="567" t="str">
        <f t="shared" si="32"/>
        <v/>
      </c>
      <c r="J79" s="567"/>
      <c r="K79" s="567"/>
      <c r="L79" s="567"/>
      <c r="M79" s="567"/>
      <c r="N79" s="567"/>
      <c r="O79" s="567"/>
      <c r="P79" s="567"/>
      <c r="Q79" s="567"/>
      <c r="R79" s="567"/>
      <c r="S79" s="567"/>
      <c r="T79" s="567"/>
      <c r="U79" s="567"/>
      <c r="V79" s="567"/>
      <c r="W79" s="567"/>
      <c r="X79" s="567"/>
      <c r="Y79" s="567"/>
      <c r="Z79" s="567"/>
      <c r="AA79" s="567"/>
      <c r="AB79" s="567"/>
      <c r="AC79" s="567"/>
      <c r="AD79" s="567"/>
      <c r="AE79" s="567"/>
      <c r="AF79" s="567"/>
      <c r="AG79" s="567"/>
      <c r="AH79" s="567"/>
      <c r="AI79" s="567"/>
      <c r="AJ79" s="567"/>
      <c r="AK79" s="567"/>
      <c r="AL79" s="567"/>
      <c r="AM79" s="567"/>
      <c r="AN79" s="567"/>
      <c r="AO79" s="567"/>
      <c r="AP79" s="567"/>
      <c r="AQ79" s="567"/>
      <c r="AR79" s="567"/>
      <c r="AS79" s="567"/>
      <c r="AT79" s="567"/>
      <c r="AU79" s="567"/>
      <c r="AV79" s="567"/>
      <c r="AW79" s="567"/>
      <c r="AX79" s="567"/>
      <c r="AY79" s="567"/>
      <c r="AZ79" s="567"/>
      <c r="BA79" s="567"/>
      <c r="BB79" s="567"/>
      <c r="BC79" s="567"/>
      <c r="BD79" s="567"/>
      <c r="BE79" s="567"/>
      <c r="BF79" s="567"/>
      <c r="BG79" s="567"/>
      <c r="BH79" s="294"/>
    </row>
    <row r="80" spans="6:60" ht="18" x14ac:dyDescent="0.25">
      <c r="F80" s="283">
        <v>17</v>
      </c>
      <c r="G80" s="302" t="s">
        <v>621</v>
      </c>
      <c r="H80" s="298"/>
      <c r="I80" s="300" t="str">
        <f t="shared" si="32"/>
        <v/>
      </c>
      <c r="J80" s="298"/>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4"/>
    </row>
    <row r="81" spans="6:59" ht="18" x14ac:dyDescent="0.2">
      <c r="F81" s="283">
        <v>18</v>
      </c>
      <c r="G81" s="302" t="s">
        <v>622</v>
      </c>
      <c r="H81" s="301"/>
      <c r="I81" s="300" t="str">
        <f t="shared" si="32"/>
        <v/>
      </c>
      <c r="J81" s="302"/>
      <c r="K81" s="302"/>
      <c r="L81" s="302"/>
      <c r="M81" s="302"/>
      <c r="N81" s="302"/>
      <c r="O81" s="302"/>
      <c r="P81" s="302"/>
      <c r="Q81" s="302"/>
      <c r="R81" s="302"/>
      <c r="S81" s="302"/>
      <c r="T81" s="302"/>
      <c r="U81" s="302"/>
      <c r="V81" s="302"/>
      <c r="W81" s="302"/>
      <c r="X81" s="302"/>
      <c r="Y81" s="302"/>
      <c r="Z81" s="302"/>
      <c r="AA81" s="302"/>
      <c r="AB81" s="302"/>
      <c r="AC81" s="302"/>
      <c r="AD81" s="302"/>
      <c r="AE81" s="302"/>
      <c r="AF81" s="302"/>
      <c r="AG81" s="302"/>
      <c r="AH81" s="302"/>
      <c r="AI81" s="302"/>
      <c r="AJ81" s="302"/>
      <c r="AK81" s="302"/>
      <c r="AL81" s="302"/>
      <c r="AM81" s="302"/>
      <c r="AN81" s="302"/>
      <c r="AO81" s="302"/>
      <c r="AP81" s="302"/>
      <c r="AQ81" s="302"/>
      <c r="AR81" s="302"/>
      <c r="AS81" s="302"/>
      <c r="AT81" s="302"/>
      <c r="AU81" s="302"/>
      <c r="AV81" s="302"/>
      <c r="AW81" s="302"/>
      <c r="AX81" s="302"/>
      <c r="AY81" s="302"/>
      <c r="AZ81" s="302"/>
      <c r="BA81" s="302"/>
      <c r="BB81" s="302"/>
      <c r="BC81" s="302"/>
      <c r="BD81" s="302"/>
      <c r="BE81" s="302"/>
      <c r="BF81" s="302"/>
      <c r="BG81" s="301"/>
    </row>
    <row r="82" spans="6:59" ht="18" x14ac:dyDescent="0.25">
      <c r="F82" s="283">
        <v>19</v>
      </c>
      <c r="G82" s="302" t="s">
        <v>623</v>
      </c>
      <c r="I82" s="287" t="str">
        <f t="shared" si="32"/>
        <v/>
      </c>
      <c r="J82" s="293"/>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3"/>
      <c r="AO82" s="293"/>
      <c r="AP82" s="293"/>
      <c r="AQ82" s="293"/>
      <c r="AR82" s="293"/>
      <c r="AS82" s="293"/>
      <c r="AT82" s="293"/>
      <c r="AU82" s="293"/>
      <c r="AV82" s="293"/>
      <c r="AW82" s="293"/>
      <c r="AX82" s="293"/>
      <c r="AY82" s="293"/>
      <c r="AZ82" s="293"/>
      <c r="BA82" s="293"/>
      <c r="BB82" s="293"/>
      <c r="BC82" s="293"/>
      <c r="BD82" s="293"/>
      <c r="BE82" s="293"/>
      <c r="BF82" s="293"/>
    </row>
    <row r="83" spans="6:59" ht="18" x14ac:dyDescent="0.25">
      <c r="G83" s="303"/>
      <c r="I83" s="287" t="str">
        <f t="shared" si="32"/>
        <v/>
      </c>
    </row>
    <row r="84" spans="6:59" ht="18" x14ac:dyDescent="0.25">
      <c r="G84" s="303"/>
      <c r="I84" s="287" t="str">
        <f t="shared" si="32"/>
        <v/>
      </c>
    </row>
    <row r="85" spans="6:59" ht="18" x14ac:dyDescent="0.25">
      <c r="G85" s="303"/>
      <c r="I85" s="287" t="str">
        <f t="shared" si="32"/>
        <v/>
      </c>
    </row>
    <row r="86" spans="6:59" ht="18" x14ac:dyDescent="0.25">
      <c r="G86" s="303"/>
      <c r="I86" s="287" t="str">
        <f t="shared" si="32"/>
        <v/>
      </c>
    </row>
    <row r="87" spans="6:59" ht="18" x14ac:dyDescent="0.25">
      <c r="G87" s="303"/>
      <c r="I87" s="287" t="str">
        <f t="shared" si="32"/>
        <v/>
      </c>
    </row>
    <row r="88" spans="6:59" ht="18" x14ac:dyDescent="0.25">
      <c r="G88" s="303"/>
      <c r="I88" s="287" t="str">
        <f t="shared" si="32"/>
        <v/>
      </c>
    </row>
    <row r="89" spans="6:59" ht="18" x14ac:dyDescent="0.25">
      <c r="G89" s="303"/>
      <c r="I89" s="287" t="str">
        <f t="shared" si="32"/>
        <v/>
      </c>
    </row>
    <row r="90" spans="6:59" ht="18" x14ac:dyDescent="0.25">
      <c r="G90" s="303"/>
      <c r="I90" s="287" t="str">
        <f t="shared" si="32"/>
        <v/>
      </c>
    </row>
    <row r="91" spans="6:59" ht="18" x14ac:dyDescent="0.25">
      <c r="G91" s="303"/>
      <c r="I91" s="287" t="str">
        <f t="shared" si="32"/>
        <v/>
      </c>
    </row>
    <row r="92" spans="6:59" ht="18" x14ac:dyDescent="0.25">
      <c r="G92" s="303"/>
      <c r="I92" s="287" t="str">
        <f t="shared" si="32"/>
        <v/>
      </c>
    </row>
    <row r="93" spans="6:59" ht="18" x14ac:dyDescent="0.25">
      <c r="G93" s="303"/>
      <c r="I93" s="287" t="str">
        <f t="shared" si="32"/>
        <v/>
      </c>
    </row>
    <row r="94" spans="6:59" ht="20.25" customHeight="1" x14ac:dyDescent="0.25">
      <c r="G94" s="303"/>
      <c r="I94" s="287" t="str">
        <f t="shared" si="32"/>
        <v/>
      </c>
    </row>
    <row r="95" spans="6:59" ht="18" x14ac:dyDescent="0.25">
      <c r="G95" s="303"/>
      <c r="I95" s="287" t="str">
        <f t="shared" si="32"/>
        <v/>
      </c>
    </row>
    <row r="96" spans="6:59" ht="18" x14ac:dyDescent="0.25">
      <c r="G96" s="303"/>
      <c r="I96" s="287" t="str">
        <f t="shared" si="32"/>
        <v/>
      </c>
    </row>
    <row r="97" spans="7:9" ht="18" x14ac:dyDescent="0.25">
      <c r="G97" s="303"/>
      <c r="I97" s="287" t="str">
        <f t="shared" si="32"/>
        <v/>
      </c>
    </row>
    <row r="98" spans="7:9" ht="18" x14ac:dyDescent="0.25">
      <c r="G98" s="303"/>
      <c r="I98" s="287" t="str">
        <f t="shared" si="32"/>
        <v/>
      </c>
    </row>
    <row r="99" spans="7:9" ht="18" x14ac:dyDescent="0.25">
      <c r="G99" s="293"/>
      <c r="I99" s="287" t="str">
        <f t="shared" si="32"/>
        <v/>
      </c>
    </row>
    <row r="100" spans="7:9" ht="18" x14ac:dyDescent="0.25">
      <c r="G100" s="293"/>
      <c r="I100" s="287" t="str">
        <f t="shared" si="32"/>
        <v/>
      </c>
    </row>
    <row r="101" spans="7:9" ht="18" x14ac:dyDescent="0.25">
      <c r="G101" s="293"/>
      <c r="I101" s="287" t="str">
        <f t="shared" si="32"/>
        <v/>
      </c>
    </row>
    <row r="102" spans="7:9" ht="18" x14ac:dyDescent="0.25">
      <c r="G102" s="293"/>
      <c r="I102" s="287" t="str">
        <f t="shared" si="32"/>
        <v/>
      </c>
    </row>
    <row r="103" spans="7:9" ht="18" x14ac:dyDescent="0.25">
      <c r="G103" s="293"/>
      <c r="I103" s="287" t="str">
        <f t="shared" si="32"/>
        <v/>
      </c>
    </row>
    <row r="104" spans="7:9" ht="18" x14ac:dyDescent="0.25">
      <c r="G104" s="293"/>
      <c r="I104" s="287" t="str">
        <f t="shared" si="32"/>
        <v/>
      </c>
    </row>
    <row r="105" spans="7:9" ht="18" x14ac:dyDescent="0.25">
      <c r="G105" s="293"/>
      <c r="I105" s="287" t="str">
        <f t="shared" si="32"/>
        <v/>
      </c>
    </row>
    <row r="106" spans="7:9" ht="18" x14ac:dyDescent="0.25">
      <c r="G106" s="293"/>
      <c r="I106" s="287" t="str">
        <f t="shared" si="32"/>
        <v/>
      </c>
    </row>
    <row r="107" spans="7:9" ht="18" x14ac:dyDescent="0.25">
      <c r="G107" s="293"/>
      <c r="I107" s="287" t="str">
        <f t="shared" si="32"/>
        <v/>
      </c>
    </row>
    <row r="108" spans="7:9" ht="18" x14ac:dyDescent="0.25">
      <c r="G108" s="293"/>
      <c r="I108" s="287" t="str">
        <f t="shared" si="32"/>
        <v/>
      </c>
    </row>
    <row r="109" spans="7:9" ht="18" x14ac:dyDescent="0.25">
      <c r="G109" s="293"/>
      <c r="I109" s="287" t="str">
        <f t="shared" si="32"/>
        <v/>
      </c>
    </row>
    <row r="110" spans="7:9" ht="18" x14ac:dyDescent="0.25">
      <c r="G110" s="293"/>
      <c r="I110" s="287" t="str">
        <f t="shared" si="32"/>
        <v/>
      </c>
    </row>
    <row r="111" spans="7:9" ht="18" x14ac:dyDescent="0.25">
      <c r="G111" s="293"/>
      <c r="I111" s="287" t="str">
        <f t="shared" si="32"/>
        <v/>
      </c>
    </row>
    <row r="112" spans="7:9" ht="18" x14ac:dyDescent="0.25">
      <c r="G112" s="293"/>
      <c r="I112" s="287" t="str">
        <f t="shared" si="32"/>
        <v/>
      </c>
    </row>
    <row r="113" spans="7:9" ht="18" x14ac:dyDescent="0.25">
      <c r="G113" s="293"/>
      <c r="I113" s="287" t="str">
        <f t="shared" si="32"/>
        <v/>
      </c>
    </row>
    <row r="114" spans="7:9" ht="18" x14ac:dyDescent="0.25">
      <c r="G114" s="293"/>
      <c r="I114" s="287" t="str">
        <f t="shared" si="32"/>
        <v/>
      </c>
    </row>
    <row r="115" spans="7:9" ht="18" x14ac:dyDescent="0.25">
      <c r="G115" s="293"/>
      <c r="I115" s="287" t="str">
        <f t="shared" si="32"/>
        <v/>
      </c>
    </row>
    <row r="116" spans="7:9" ht="18" x14ac:dyDescent="0.25">
      <c r="G116" s="293"/>
      <c r="I116" s="287" t="str">
        <f t="shared" si="32"/>
        <v/>
      </c>
    </row>
    <row r="117" spans="7:9" ht="18" x14ac:dyDescent="0.25">
      <c r="G117" s="293"/>
      <c r="I117" s="287" t="str">
        <f t="shared" si="32"/>
        <v/>
      </c>
    </row>
    <row r="510" spans="1:10" x14ac:dyDescent="0.2">
      <c r="A510" s="304" t="s">
        <v>605</v>
      </c>
      <c r="B510" s="304" t="s">
        <v>606</v>
      </c>
      <c r="C510" s="304" t="s">
        <v>607</v>
      </c>
      <c r="D510" s="304" t="s">
        <v>608</v>
      </c>
      <c r="E510" s="304" t="s">
        <v>609</v>
      </c>
      <c r="F510" s="304" t="s">
        <v>610</v>
      </c>
      <c r="G510" s="304" t="s">
        <v>611</v>
      </c>
      <c r="H510" s="304" t="s">
        <v>612</v>
      </c>
      <c r="I510" s="304" t="s">
        <v>613</v>
      </c>
      <c r="J510" s="304" t="s">
        <v>614</v>
      </c>
    </row>
    <row r="511" spans="1:10" x14ac:dyDescent="0.2">
      <c r="A511" s="304" t="s">
        <v>615</v>
      </c>
      <c r="B511" s="304" t="s">
        <v>616</v>
      </c>
      <c r="C511" s="304" t="s">
        <v>617</v>
      </c>
      <c r="D511" s="304" t="s">
        <v>618</v>
      </c>
      <c r="E511" s="304" t="s">
        <v>619</v>
      </c>
      <c r="F511" s="304" t="s">
        <v>620</v>
      </c>
      <c r="G511" s="304" t="s">
        <v>621</v>
      </c>
      <c r="H511" s="304" t="s">
        <v>622</v>
      </c>
      <c r="I511" s="304" t="s">
        <v>623</v>
      </c>
      <c r="J511" s="304"/>
    </row>
    <row r="512" spans="1:10" x14ac:dyDescent="0.2">
      <c r="A512" s="304"/>
      <c r="B512" s="304"/>
      <c r="C512" s="304"/>
      <c r="D512" s="304"/>
      <c r="E512" s="304"/>
      <c r="F512" s="304"/>
      <c r="G512" s="304"/>
    </row>
    <row r="513" spans="1:10" x14ac:dyDescent="0.2">
      <c r="A513" s="304"/>
      <c r="B513" s="304"/>
      <c r="C513" s="304"/>
      <c r="D513" s="304"/>
      <c r="E513" s="304"/>
      <c r="F513" s="304"/>
      <c r="G513" s="304"/>
      <c r="H513" s="304"/>
      <c r="I513" s="304"/>
      <c r="J513" s="304"/>
    </row>
    <row r="514" spans="1:10" x14ac:dyDescent="0.2">
      <c r="A514" s="304"/>
      <c r="B514" s="304"/>
      <c r="C514" s="304"/>
      <c r="D514" s="304"/>
      <c r="E514" s="304"/>
      <c r="F514" s="304"/>
      <c r="G514" s="304"/>
      <c r="H514" s="304"/>
      <c r="I514" s="304"/>
      <c r="J514" s="304"/>
    </row>
    <row r="535" spans="1:7" x14ac:dyDescent="0.2">
      <c r="A535" s="305"/>
      <c r="B535" s="305"/>
      <c r="C535" s="305"/>
      <c r="D535" s="305"/>
      <c r="E535" s="305"/>
      <c r="F535" s="305"/>
      <c r="G535" s="305"/>
    </row>
    <row r="536" spans="1:7" x14ac:dyDescent="0.2">
      <c r="A536" s="305"/>
      <c r="B536" s="305"/>
      <c r="C536" s="305"/>
      <c r="D536" s="305"/>
      <c r="E536" s="305"/>
      <c r="F536" s="305"/>
      <c r="G536" s="305"/>
    </row>
    <row r="537" spans="1:7" x14ac:dyDescent="0.2">
      <c r="A537" s="305"/>
      <c r="B537" s="305"/>
      <c r="C537" s="305"/>
      <c r="D537" s="305"/>
      <c r="E537" s="305"/>
      <c r="F537" s="305"/>
      <c r="G537" s="305"/>
    </row>
    <row r="538" spans="1:7" x14ac:dyDescent="0.2">
      <c r="A538" s="305"/>
      <c r="B538" s="305"/>
      <c r="C538" s="305"/>
      <c r="D538" s="305"/>
      <c r="E538" s="305"/>
      <c r="F538" s="305"/>
      <c r="G538" s="305"/>
    </row>
    <row r="539" spans="1:7" x14ac:dyDescent="0.2">
      <c r="A539" s="305"/>
      <c r="B539" s="305"/>
      <c r="C539" s="305"/>
      <c r="D539" s="305"/>
      <c r="E539" s="305"/>
      <c r="F539" s="305"/>
      <c r="G539" s="305"/>
    </row>
  </sheetData>
  <mergeCells count="34">
    <mergeCell ref="I79:BG79"/>
    <mergeCell ref="I65:BF65"/>
    <mergeCell ref="I66:BF66"/>
    <mergeCell ref="I67:BF67"/>
    <mergeCell ref="I68:BF68"/>
    <mergeCell ref="I69:BF69"/>
    <mergeCell ref="I70:BF70"/>
    <mergeCell ref="I71:BF71"/>
    <mergeCell ref="I72:BF72"/>
    <mergeCell ref="I73:BF73"/>
    <mergeCell ref="I74:BF74"/>
    <mergeCell ref="I76:BF76"/>
    <mergeCell ref="AW58:BF58"/>
    <mergeCell ref="I75:BF75"/>
    <mergeCell ref="I60:BF60"/>
    <mergeCell ref="I58:R58"/>
    <mergeCell ref="S58:AB58"/>
    <mergeCell ref="AC58:AL58"/>
    <mergeCell ref="AM58:AV58"/>
    <mergeCell ref="AK62:BH62"/>
    <mergeCell ref="G62:AG62"/>
    <mergeCell ref="I63:BH63"/>
    <mergeCell ref="I64:BF64"/>
    <mergeCell ref="I6:Y6"/>
    <mergeCell ref="Z6:AS6"/>
    <mergeCell ref="A12:D56"/>
    <mergeCell ref="BH12:BI19"/>
    <mergeCell ref="BH20:BI27"/>
    <mergeCell ref="BH28:BI35"/>
    <mergeCell ref="BH36:BI43"/>
    <mergeCell ref="I7:Y7"/>
    <mergeCell ref="Z7:AS7"/>
    <mergeCell ref="I10:BF10"/>
    <mergeCell ref="I8:Y8"/>
  </mergeCells>
  <phoneticPr fontId="9" type="noConversion"/>
  <conditionalFormatting sqref="G64:G103">
    <cfRule type="expression" dxfId="125" priority="2">
      <formula>I64&lt;&gt;""</formula>
    </cfRule>
  </conditionalFormatting>
  <conditionalFormatting sqref="G104:G109">
    <cfRule type="expression" dxfId="124" priority="1">
      <formula>I104&lt;&gt;""</formula>
    </cfRule>
  </conditionalFormatting>
  <printOptions horizontalCentered="1" verticalCentered="1"/>
  <pageMargins left="0.2" right="0.2" top="0.2" bottom="0.2" header="0.2" footer="0.2"/>
  <pageSetup scale="48" orientation="landscape" copies="2"/>
  <headerFooter alignWithMargins="0"/>
  <drawing r:id="rId1"/>
  <legacyDrawing r:id="rId2"/>
  <mc:AlternateContent xmlns:mc="http://schemas.openxmlformats.org/markup-compatibility/2006">
    <mc:Choice Requires="x14">
      <controls>
        <mc:AlternateContent xmlns:mc="http://schemas.openxmlformats.org/markup-compatibility/2006">
          <mc:Choice Requires="x14">
            <control shapeId="2708482" r:id="rId3" name="Button 2">
              <controlPr defaultSize="0" print="0" autoFill="0" autoPict="0" macro="[0]!SMuno">
                <anchor moveWithCells="1" sizeWithCells="1">
                  <from>
                    <xdr:col>60</xdr:col>
                    <xdr:colOff>114300</xdr:colOff>
                    <xdr:row>1</xdr:row>
                    <xdr:rowOff>38100</xdr:rowOff>
                  </from>
                  <to>
                    <xdr:col>62</xdr:col>
                    <xdr:colOff>381000</xdr:colOff>
                    <xdr:row>6</xdr:row>
                    <xdr:rowOff>38100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pageSetUpPr fitToPage="1"/>
  </sheetPr>
  <dimension ref="A1:BI547"/>
  <sheetViews>
    <sheetView topLeftCell="I5" zoomScale="51" zoomScaleNormal="51" zoomScalePageLayoutView="70" workbookViewId="0">
      <selection activeCell="BI7" sqref="BI7"/>
    </sheetView>
  </sheetViews>
  <sheetFormatPr baseColWidth="10" defaultColWidth="9" defaultRowHeight="15" x14ac:dyDescent="0.2"/>
  <cols>
    <col min="1" max="2" width="2.375" style="283" customWidth="1"/>
    <col min="3" max="3" width="10.875" style="283" customWidth="1"/>
    <col min="4" max="4" width="6.5" style="283" customWidth="1"/>
    <col min="5" max="5" width="1" style="283" customWidth="1"/>
    <col min="6" max="6" width="1.375" style="283" customWidth="1"/>
    <col min="7" max="7" width="14.5" style="283" bestFit="1" customWidth="1"/>
    <col min="8" max="8" width="1" style="283" customWidth="1"/>
    <col min="9" max="9" width="4.5" style="283" customWidth="1"/>
    <col min="10" max="10" width="8.75" style="283" customWidth="1"/>
    <col min="11" max="18" width="6.375" style="283" customWidth="1"/>
    <col min="19" max="19" width="9.25" style="283" bestFit="1" customWidth="1"/>
    <col min="20" max="20" width="8.75" style="283" customWidth="1"/>
    <col min="21" max="21" width="8.625" style="283" customWidth="1"/>
    <col min="22" max="22" width="9.625" style="283" customWidth="1"/>
    <col min="23" max="23" width="7.5" style="283" customWidth="1"/>
    <col min="24" max="24" width="7.5" style="283" bestFit="1" customWidth="1"/>
    <col min="25" max="25" width="9.375" style="283" customWidth="1"/>
    <col min="26" max="26" width="8.625" style="283" customWidth="1"/>
    <col min="27" max="27" width="8.625" style="283" bestFit="1" customWidth="1"/>
    <col min="28" max="28" width="7.875" style="283" customWidth="1"/>
    <col min="29" max="29" width="9.75" style="283" customWidth="1"/>
    <col min="30" max="30" width="8.625" style="283" bestFit="1" customWidth="1"/>
    <col min="31" max="31" width="11.875" style="283" customWidth="1"/>
    <col min="32" max="32" width="8.625" style="283" bestFit="1" customWidth="1"/>
    <col min="33" max="33" width="8.375" style="283" bestFit="1" customWidth="1"/>
    <col min="34" max="34" width="10.375" style="283" customWidth="1"/>
    <col min="35" max="35" width="11.25" style="283" customWidth="1"/>
    <col min="36" max="36" width="8.5" style="283" customWidth="1"/>
    <col min="37" max="37" width="8.125" style="283" customWidth="1"/>
    <col min="38" max="38" width="11.25" style="283" customWidth="1"/>
    <col min="39" max="39" width="9.25" style="283" bestFit="1" customWidth="1"/>
    <col min="40" max="40" width="9" style="283" bestFit="1" customWidth="1"/>
    <col min="41" max="41" width="9.875" style="283" bestFit="1" customWidth="1"/>
    <col min="42" max="42" width="14" style="283" customWidth="1"/>
    <col min="43" max="43" width="8.375" style="283" customWidth="1"/>
    <col min="44" max="44" width="11.875" style="283" customWidth="1"/>
    <col min="45" max="46" width="9.25" style="283" bestFit="1" customWidth="1"/>
    <col min="47" max="47" width="8.5" style="283" customWidth="1"/>
    <col min="48" max="48" width="10" style="283" customWidth="1"/>
    <col min="49" max="49" width="8.125" style="283" customWidth="1"/>
    <col min="50" max="50" width="11.625" style="283" customWidth="1"/>
    <col min="51" max="53" width="6.125" style="283" customWidth="1"/>
    <col min="54" max="54" width="11.25" style="283" customWidth="1"/>
    <col min="55" max="55" width="7.875" style="283" customWidth="1"/>
    <col min="56" max="56" width="12.125" style="283" customWidth="1"/>
    <col min="57" max="57" width="8.5" style="283" customWidth="1"/>
    <col min="58" max="58" width="7.875" style="283" customWidth="1"/>
    <col min="59" max="59" width="3.5" style="283" customWidth="1"/>
    <col min="60" max="60" width="4.5" style="283" customWidth="1"/>
    <col min="61" max="61" width="11.5" style="283" customWidth="1"/>
    <col min="62" max="62" width="8.75" style="283" customWidth="1"/>
    <col min="63" max="271" width="9" style="283"/>
    <col min="272" max="273" width="2.375" style="283" customWidth="1"/>
    <col min="274" max="274" width="3.375" style="283" customWidth="1"/>
    <col min="275" max="275" width="6.5" style="283" customWidth="1"/>
    <col min="276" max="276" width="1" style="283" customWidth="1"/>
    <col min="277" max="277" width="1.375" style="283" customWidth="1"/>
    <col min="278" max="278" width="9.5" style="283" customWidth="1"/>
    <col min="279" max="279" width="1" style="283" customWidth="1"/>
    <col min="280" max="293" width="3.5" style="283" customWidth="1"/>
    <col min="294" max="295" width="5.375" style="283" customWidth="1"/>
    <col min="296" max="300" width="3.5" style="283" customWidth="1"/>
    <col min="301" max="301" width="6.875" style="283" customWidth="1"/>
    <col min="302" max="315" width="3.5" style="283" customWidth="1"/>
    <col min="316" max="316" width="4.5" style="283" customWidth="1"/>
    <col min="317" max="317" width="8.5" style="283" customWidth="1"/>
    <col min="318" max="527" width="9" style="283"/>
    <col min="528" max="529" width="2.375" style="283" customWidth="1"/>
    <col min="530" max="530" width="3.375" style="283" customWidth="1"/>
    <col min="531" max="531" width="6.5" style="283" customWidth="1"/>
    <col min="532" max="532" width="1" style="283" customWidth="1"/>
    <col min="533" max="533" width="1.375" style="283" customWidth="1"/>
    <col min="534" max="534" width="9.5" style="283" customWidth="1"/>
    <col min="535" max="535" width="1" style="283" customWidth="1"/>
    <col min="536" max="549" width="3.5" style="283" customWidth="1"/>
    <col min="550" max="551" width="5.375" style="283" customWidth="1"/>
    <col min="552" max="556" width="3.5" style="283" customWidth="1"/>
    <col min="557" max="557" width="6.875" style="283" customWidth="1"/>
    <col min="558" max="571" width="3.5" style="283" customWidth="1"/>
    <col min="572" max="572" width="4.5" style="283" customWidth="1"/>
    <col min="573" max="573" width="8.5" style="283" customWidth="1"/>
    <col min="574" max="783" width="9" style="283"/>
    <col min="784" max="785" width="2.375" style="283" customWidth="1"/>
    <col min="786" max="786" width="3.375" style="283" customWidth="1"/>
    <col min="787" max="787" width="6.5" style="283" customWidth="1"/>
    <col min="788" max="788" width="1" style="283" customWidth="1"/>
    <col min="789" max="789" width="1.375" style="283" customWidth="1"/>
    <col min="790" max="790" width="9.5" style="283" customWidth="1"/>
    <col min="791" max="791" width="1" style="283" customWidth="1"/>
    <col min="792" max="805" width="3.5" style="283" customWidth="1"/>
    <col min="806" max="807" width="5.375" style="283" customWidth="1"/>
    <col min="808" max="812" width="3.5" style="283" customWidth="1"/>
    <col min="813" max="813" width="6.875" style="283" customWidth="1"/>
    <col min="814" max="827" width="3.5" style="283" customWidth="1"/>
    <col min="828" max="828" width="4.5" style="283" customWidth="1"/>
    <col min="829" max="829" width="8.5" style="283" customWidth="1"/>
    <col min="830" max="1039" width="9" style="283"/>
    <col min="1040" max="1041" width="2.375" style="283" customWidth="1"/>
    <col min="1042" max="1042" width="3.375" style="283" customWidth="1"/>
    <col min="1043" max="1043" width="6.5" style="283" customWidth="1"/>
    <col min="1044" max="1044" width="1" style="283" customWidth="1"/>
    <col min="1045" max="1045" width="1.375" style="283" customWidth="1"/>
    <col min="1046" max="1046" width="9.5" style="283" customWidth="1"/>
    <col min="1047" max="1047" width="1" style="283" customWidth="1"/>
    <col min="1048" max="1061" width="3.5" style="283" customWidth="1"/>
    <col min="1062" max="1063" width="5.375" style="283" customWidth="1"/>
    <col min="1064" max="1068" width="3.5" style="283" customWidth="1"/>
    <col min="1069" max="1069" width="6.875" style="283" customWidth="1"/>
    <col min="1070" max="1083" width="3.5" style="283" customWidth="1"/>
    <col min="1084" max="1084" width="4.5" style="283" customWidth="1"/>
    <col min="1085" max="1085" width="8.5" style="283" customWidth="1"/>
    <col min="1086" max="1295" width="9" style="283"/>
    <col min="1296" max="1297" width="2.375" style="283" customWidth="1"/>
    <col min="1298" max="1298" width="3.375" style="283" customWidth="1"/>
    <col min="1299" max="1299" width="6.5" style="283" customWidth="1"/>
    <col min="1300" max="1300" width="1" style="283" customWidth="1"/>
    <col min="1301" max="1301" width="1.375" style="283" customWidth="1"/>
    <col min="1302" max="1302" width="9.5" style="283" customWidth="1"/>
    <col min="1303" max="1303" width="1" style="283" customWidth="1"/>
    <col min="1304" max="1317" width="3.5" style="283" customWidth="1"/>
    <col min="1318" max="1319" width="5.375" style="283" customWidth="1"/>
    <col min="1320" max="1324" width="3.5" style="283" customWidth="1"/>
    <col min="1325" max="1325" width="6.875" style="283" customWidth="1"/>
    <col min="1326" max="1339" width="3.5" style="283" customWidth="1"/>
    <col min="1340" max="1340" width="4.5" style="283" customWidth="1"/>
    <col min="1341" max="1341" width="8.5" style="283" customWidth="1"/>
    <col min="1342" max="1551" width="9" style="283"/>
    <col min="1552" max="1553" width="2.375" style="283" customWidth="1"/>
    <col min="1554" max="1554" width="3.375" style="283" customWidth="1"/>
    <col min="1555" max="1555" width="6.5" style="283" customWidth="1"/>
    <col min="1556" max="1556" width="1" style="283" customWidth="1"/>
    <col min="1557" max="1557" width="1.375" style="283" customWidth="1"/>
    <col min="1558" max="1558" width="9.5" style="283" customWidth="1"/>
    <col min="1559" max="1559" width="1" style="283" customWidth="1"/>
    <col min="1560" max="1573" width="3.5" style="283" customWidth="1"/>
    <col min="1574" max="1575" width="5.375" style="283" customWidth="1"/>
    <col min="1576" max="1580" width="3.5" style="283" customWidth="1"/>
    <col min="1581" max="1581" width="6.875" style="283" customWidth="1"/>
    <col min="1582" max="1595" width="3.5" style="283" customWidth="1"/>
    <col min="1596" max="1596" width="4.5" style="283" customWidth="1"/>
    <col min="1597" max="1597" width="8.5" style="283" customWidth="1"/>
    <col min="1598" max="1807" width="9" style="283"/>
    <col min="1808" max="1809" width="2.375" style="283" customWidth="1"/>
    <col min="1810" max="1810" width="3.375" style="283" customWidth="1"/>
    <col min="1811" max="1811" width="6.5" style="283" customWidth="1"/>
    <col min="1812" max="1812" width="1" style="283" customWidth="1"/>
    <col min="1813" max="1813" width="1.375" style="283" customWidth="1"/>
    <col min="1814" max="1814" width="9.5" style="283" customWidth="1"/>
    <col min="1815" max="1815" width="1" style="283" customWidth="1"/>
    <col min="1816" max="1829" width="3.5" style="283" customWidth="1"/>
    <col min="1830" max="1831" width="5.375" style="283" customWidth="1"/>
    <col min="1832" max="1836" width="3.5" style="283" customWidth="1"/>
    <col min="1837" max="1837" width="6.875" style="283" customWidth="1"/>
    <col min="1838" max="1851" width="3.5" style="283" customWidth="1"/>
    <col min="1852" max="1852" width="4.5" style="283" customWidth="1"/>
    <col min="1853" max="1853" width="8.5" style="283" customWidth="1"/>
    <col min="1854" max="2063" width="9" style="283"/>
    <col min="2064" max="2065" width="2.375" style="283" customWidth="1"/>
    <col min="2066" max="2066" width="3.375" style="283" customWidth="1"/>
    <col min="2067" max="2067" width="6.5" style="283" customWidth="1"/>
    <col min="2068" max="2068" width="1" style="283" customWidth="1"/>
    <col min="2069" max="2069" width="1.375" style="283" customWidth="1"/>
    <col min="2070" max="2070" width="9.5" style="283" customWidth="1"/>
    <col min="2071" max="2071" width="1" style="283" customWidth="1"/>
    <col min="2072" max="2085" width="3.5" style="283" customWidth="1"/>
    <col min="2086" max="2087" width="5.375" style="283" customWidth="1"/>
    <col min="2088" max="2092" width="3.5" style="283" customWidth="1"/>
    <col min="2093" max="2093" width="6.875" style="283" customWidth="1"/>
    <col min="2094" max="2107" width="3.5" style="283" customWidth="1"/>
    <col min="2108" max="2108" width="4.5" style="283" customWidth="1"/>
    <col min="2109" max="2109" width="8.5" style="283" customWidth="1"/>
    <col min="2110" max="2319" width="9" style="283"/>
    <col min="2320" max="2321" width="2.375" style="283" customWidth="1"/>
    <col min="2322" max="2322" width="3.375" style="283" customWidth="1"/>
    <col min="2323" max="2323" width="6.5" style="283" customWidth="1"/>
    <col min="2324" max="2324" width="1" style="283" customWidth="1"/>
    <col min="2325" max="2325" width="1.375" style="283" customWidth="1"/>
    <col min="2326" max="2326" width="9.5" style="283" customWidth="1"/>
    <col min="2327" max="2327" width="1" style="283" customWidth="1"/>
    <col min="2328" max="2341" width="3.5" style="283" customWidth="1"/>
    <col min="2342" max="2343" width="5.375" style="283" customWidth="1"/>
    <col min="2344" max="2348" width="3.5" style="283" customWidth="1"/>
    <col min="2349" max="2349" width="6.875" style="283" customWidth="1"/>
    <col min="2350" max="2363" width="3.5" style="283" customWidth="1"/>
    <col min="2364" max="2364" width="4.5" style="283" customWidth="1"/>
    <col min="2365" max="2365" width="8.5" style="283" customWidth="1"/>
    <col min="2366" max="2575" width="9" style="283"/>
    <col min="2576" max="2577" width="2.375" style="283" customWidth="1"/>
    <col min="2578" max="2578" width="3.375" style="283" customWidth="1"/>
    <col min="2579" max="2579" width="6.5" style="283" customWidth="1"/>
    <col min="2580" max="2580" width="1" style="283" customWidth="1"/>
    <col min="2581" max="2581" width="1.375" style="283" customWidth="1"/>
    <col min="2582" max="2582" width="9.5" style="283" customWidth="1"/>
    <col min="2583" max="2583" width="1" style="283" customWidth="1"/>
    <col min="2584" max="2597" width="3.5" style="283" customWidth="1"/>
    <col min="2598" max="2599" width="5.375" style="283" customWidth="1"/>
    <col min="2600" max="2604" width="3.5" style="283" customWidth="1"/>
    <col min="2605" max="2605" width="6.875" style="283" customWidth="1"/>
    <col min="2606" max="2619" width="3.5" style="283" customWidth="1"/>
    <col min="2620" max="2620" width="4.5" style="283" customWidth="1"/>
    <col min="2621" max="2621" width="8.5" style="283" customWidth="1"/>
    <col min="2622" max="2831" width="9" style="283"/>
    <col min="2832" max="2833" width="2.375" style="283" customWidth="1"/>
    <col min="2834" max="2834" width="3.375" style="283" customWidth="1"/>
    <col min="2835" max="2835" width="6.5" style="283" customWidth="1"/>
    <col min="2836" max="2836" width="1" style="283" customWidth="1"/>
    <col min="2837" max="2837" width="1.375" style="283" customWidth="1"/>
    <col min="2838" max="2838" width="9.5" style="283" customWidth="1"/>
    <col min="2839" max="2839" width="1" style="283" customWidth="1"/>
    <col min="2840" max="2853" width="3.5" style="283" customWidth="1"/>
    <col min="2854" max="2855" width="5.375" style="283" customWidth="1"/>
    <col min="2856" max="2860" width="3.5" style="283" customWidth="1"/>
    <col min="2861" max="2861" width="6.875" style="283" customWidth="1"/>
    <col min="2862" max="2875" width="3.5" style="283" customWidth="1"/>
    <col min="2876" max="2876" width="4.5" style="283" customWidth="1"/>
    <col min="2877" max="2877" width="8.5" style="283" customWidth="1"/>
    <col min="2878" max="3087" width="9" style="283"/>
    <col min="3088" max="3089" width="2.375" style="283" customWidth="1"/>
    <col min="3090" max="3090" width="3.375" style="283" customWidth="1"/>
    <col min="3091" max="3091" width="6.5" style="283" customWidth="1"/>
    <col min="3092" max="3092" width="1" style="283" customWidth="1"/>
    <col min="3093" max="3093" width="1.375" style="283" customWidth="1"/>
    <col min="3094" max="3094" width="9.5" style="283" customWidth="1"/>
    <col min="3095" max="3095" width="1" style="283" customWidth="1"/>
    <col min="3096" max="3109" width="3.5" style="283" customWidth="1"/>
    <col min="3110" max="3111" width="5.375" style="283" customWidth="1"/>
    <col min="3112" max="3116" width="3.5" style="283" customWidth="1"/>
    <col min="3117" max="3117" width="6.875" style="283" customWidth="1"/>
    <col min="3118" max="3131" width="3.5" style="283" customWidth="1"/>
    <col min="3132" max="3132" width="4.5" style="283" customWidth="1"/>
    <col min="3133" max="3133" width="8.5" style="283" customWidth="1"/>
    <col min="3134" max="3343" width="9" style="283"/>
    <col min="3344" max="3345" width="2.375" style="283" customWidth="1"/>
    <col min="3346" max="3346" width="3.375" style="283" customWidth="1"/>
    <col min="3347" max="3347" width="6.5" style="283" customWidth="1"/>
    <col min="3348" max="3348" width="1" style="283" customWidth="1"/>
    <col min="3349" max="3349" width="1.375" style="283" customWidth="1"/>
    <col min="3350" max="3350" width="9.5" style="283" customWidth="1"/>
    <col min="3351" max="3351" width="1" style="283" customWidth="1"/>
    <col min="3352" max="3365" width="3.5" style="283" customWidth="1"/>
    <col min="3366" max="3367" width="5.375" style="283" customWidth="1"/>
    <col min="3368" max="3372" width="3.5" style="283" customWidth="1"/>
    <col min="3373" max="3373" width="6.875" style="283" customWidth="1"/>
    <col min="3374" max="3387" width="3.5" style="283" customWidth="1"/>
    <col min="3388" max="3388" width="4.5" style="283" customWidth="1"/>
    <col min="3389" max="3389" width="8.5" style="283" customWidth="1"/>
    <col min="3390" max="3599" width="9" style="283"/>
    <col min="3600" max="3601" width="2.375" style="283" customWidth="1"/>
    <col min="3602" max="3602" width="3.375" style="283" customWidth="1"/>
    <col min="3603" max="3603" width="6.5" style="283" customWidth="1"/>
    <col min="3604" max="3604" width="1" style="283" customWidth="1"/>
    <col min="3605" max="3605" width="1.375" style="283" customWidth="1"/>
    <col min="3606" max="3606" width="9.5" style="283" customWidth="1"/>
    <col min="3607" max="3607" width="1" style="283" customWidth="1"/>
    <col min="3608" max="3621" width="3.5" style="283" customWidth="1"/>
    <col min="3622" max="3623" width="5.375" style="283" customWidth="1"/>
    <col min="3624" max="3628" width="3.5" style="283" customWidth="1"/>
    <col min="3629" max="3629" width="6.875" style="283" customWidth="1"/>
    <col min="3630" max="3643" width="3.5" style="283" customWidth="1"/>
    <col min="3644" max="3644" width="4.5" style="283" customWidth="1"/>
    <col min="3645" max="3645" width="8.5" style="283" customWidth="1"/>
    <col min="3646" max="3855" width="9" style="283"/>
    <col min="3856" max="3857" width="2.375" style="283" customWidth="1"/>
    <col min="3858" max="3858" width="3.375" style="283" customWidth="1"/>
    <col min="3859" max="3859" width="6.5" style="283" customWidth="1"/>
    <col min="3860" max="3860" width="1" style="283" customWidth="1"/>
    <col min="3861" max="3861" width="1.375" style="283" customWidth="1"/>
    <col min="3862" max="3862" width="9.5" style="283" customWidth="1"/>
    <col min="3863" max="3863" width="1" style="283" customWidth="1"/>
    <col min="3864" max="3877" width="3.5" style="283" customWidth="1"/>
    <col min="3878" max="3879" width="5.375" style="283" customWidth="1"/>
    <col min="3880" max="3884" width="3.5" style="283" customWidth="1"/>
    <col min="3885" max="3885" width="6.875" style="283" customWidth="1"/>
    <col min="3886" max="3899" width="3.5" style="283" customWidth="1"/>
    <col min="3900" max="3900" width="4.5" style="283" customWidth="1"/>
    <col min="3901" max="3901" width="8.5" style="283" customWidth="1"/>
    <col min="3902" max="4111" width="9" style="283"/>
    <col min="4112" max="4113" width="2.375" style="283" customWidth="1"/>
    <col min="4114" max="4114" width="3.375" style="283" customWidth="1"/>
    <col min="4115" max="4115" width="6.5" style="283" customWidth="1"/>
    <col min="4116" max="4116" width="1" style="283" customWidth="1"/>
    <col min="4117" max="4117" width="1.375" style="283" customWidth="1"/>
    <col min="4118" max="4118" width="9.5" style="283" customWidth="1"/>
    <col min="4119" max="4119" width="1" style="283" customWidth="1"/>
    <col min="4120" max="4133" width="3.5" style="283" customWidth="1"/>
    <col min="4134" max="4135" width="5.375" style="283" customWidth="1"/>
    <col min="4136" max="4140" width="3.5" style="283" customWidth="1"/>
    <col min="4141" max="4141" width="6.875" style="283" customWidth="1"/>
    <col min="4142" max="4155" width="3.5" style="283" customWidth="1"/>
    <col min="4156" max="4156" width="4.5" style="283" customWidth="1"/>
    <col min="4157" max="4157" width="8.5" style="283" customWidth="1"/>
    <col min="4158" max="4367" width="9" style="283"/>
    <col min="4368" max="4369" width="2.375" style="283" customWidth="1"/>
    <col min="4370" max="4370" width="3.375" style="283" customWidth="1"/>
    <col min="4371" max="4371" width="6.5" style="283" customWidth="1"/>
    <col min="4372" max="4372" width="1" style="283" customWidth="1"/>
    <col min="4373" max="4373" width="1.375" style="283" customWidth="1"/>
    <col min="4374" max="4374" width="9.5" style="283" customWidth="1"/>
    <col min="4375" max="4375" width="1" style="283" customWidth="1"/>
    <col min="4376" max="4389" width="3.5" style="283" customWidth="1"/>
    <col min="4390" max="4391" width="5.375" style="283" customWidth="1"/>
    <col min="4392" max="4396" width="3.5" style="283" customWidth="1"/>
    <col min="4397" max="4397" width="6.875" style="283" customWidth="1"/>
    <col min="4398" max="4411" width="3.5" style="283" customWidth="1"/>
    <col min="4412" max="4412" width="4.5" style="283" customWidth="1"/>
    <col min="4413" max="4413" width="8.5" style="283" customWidth="1"/>
    <col min="4414" max="4623" width="9" style="283"/>
    <col min="4624" max="4625" width="2.375" style="283" customWidth="1"/>
    <col min="4626" max="4626" width="3.375" style="283" customWidth="1"/>
    <col min="4627" max="4627" width="6.5" style="283" customWidth="1"/>
    <col min="4628" max="4628" width="1" style="283" customWidth="1"/>
    <col min="4629" max="4629" width="1.375" style="283" customWidth="1"/>
    <col min="4630" max="4630" width="9.5" style="283" customWidth="1"/>
    <col min="4631" max="4631" width="1" style="283" customWidth="1"/>
    <col min="4632" max="4645" width="3.5" style="283" customWidth="1"/>
    <col min="4646" max="4647" width="5.375" style="283" customWidth="1"/>
    <col min="4648" max="4652" width="3.5" style="283" customWidth="1"/>
    <col min="4653" max="4653" width="6.875" style="283" customWidth="1"/>
    <col min="4654" max="4667" width="3.5" style="283" customWidth="1"/>
    <col min="4668" max="4668" width="4.5" style="283" customWidth="1"/>
    <col min="4669" max="4669" width="8.5" style="283" customWidth="1"/>
    <col min="4670" max="4879" width="9" style="283"/>
    <col min="4880" max="4881" width="2.375" style="283" customWidth="1"/>
    <col min="4882" max="4882" width="3.375" style="283" customWidth="1"/>
    <col min="4883" max="4883" width="6.5" style="283" customWidth="1"/>
    <col min="4884" max="4884" width="1" style="283" customWidth="1"/>
    <col min="4885" max="4885" width="1.375" style="283" customWidth="1"/>
    <col min="4886" max="4886" width="9.5" style="283" customWidth="1"/>
    <col min="4887" max="4887" width="1" style="283" customWidth="1"/>
    <col min="4888" max="4901" width="3.5" style="283" customWidth="1"/>
    <col min="4902" max="4903" width="5.375" style="283" customWidth="1"/>
    <col min="4904" max="4908" width="3.5" style="283" customWidth="1"/>
    <col min="4909" max="4909" width="6.875" style="283" customWidth="1"/>
    <col min="4910" max="4923" width="3.5" style="283" customWidth="1"/>
    <col min="4924" max="4924" width="4.5" style="283" customWidth="1"/>
    <col min="4925" max="4925" width="8.5" style="283" customWidth="1"/>
    <col min="4926" max="5135" width="9" style="283"/>
    <col min="5136" max="5137" width="2.375" style="283" customWidth="1"/>
    <col min="5138" max="5138" width="3.375" style="283" customWidth="1"/>
    <col min="5139" max="5139" width="6.5" style="283" customWidth="1"/>
    <col min="5140" max="5140" width="1" style="283" customWidth="1"/>
    <col min="5141" max="5141" width="1.375" style="283" customWidth="1"/>
    <col min="5142" max="5142" width="9.5" style="283" customWidth="1"/>
    <col min="5143" max="5143" width="1" style="283" customWidth="1"/>
    <col min="5144" max="5157" width="3.5" style="283" customWidth="1"/>
    <col min="5158" max="5159" width="5.375" style="283" customWidth="1"/>
    <col min="5160" max="5164" width="3.5" style="283" customWidth="1"/>
    <col min="5165" max="5165" width="6.875" style="283" customWidth="1"/>
    <col min="5166" max="5179" width="3.5" style="283" customWidth="1"/>
    <col min="5180" max="5180" width="4.5" style="283" customWidth="1"/>
    <col min="5181" max="5181" width="8.5" style="283" customWidth="1"/>
    <col min="5182" max="5391" width="9" style="283"/>
    <col min="5392" max="5393" width="2.375" style="283" customWidth="1"/>
    <col min="5394" max="5394" width="3.375" style="283" customWidth="1"/>
    <col min="5395" max="5395" width="6.5" style="283" customWidth="1"/>
    <col min="5396" max="5396" width="1" style="283" customWidth="1"/>
    <col min="5397" max="5397" width="1.375" style="283" customWidth="1"/>
    <col min="5398" max="5398" width="9.5" style="283" customWidth="1"/>
    <col min="5399" max="5399" width="1" style="283" customWidth="1"/>
    <col min="5400" max="5413" width="3.5" style="283" customWidth="1"/>
    <col min="5414" max="5415" width="5.375" style="283" customWidth="1"/>
    <col min="5416" max="5420" width="3.5" style="283" customWidth="1"/>
    <col min="5421" max="5421" width="6.875" style="283" customWidth="1"/>
    <col min="5422" max="5435" width="3.5" style="283" customWidth="1"/>
    <col min="5436" max="5436" width="4.5" style="283" customWidth="1"/>
    <col min="5437" max="5437" width="8.5" style="283" customWidth="1"/>
    <col min="5438" max="5647" width="9" style="283"/>
    <col min="5648" max="5649" width="2.375" style="283" customWidth="1"/>
    <col min="5650" max="5650" width="3.375" style="283" customWidth="1"/>
    <col min="5651" max="5651" width="6.5" style="283" customWidth="1"/>
    <col min="5652" max="5652" width="1" style="283" customWidth="1"/>
    <col min="5653" max="5653" width="1.375" style="283" customWidth="1"/>
    <col min="5654" max="5654" width="9.5" style="283" customWidth="1"/>
    <col min="5655" max="5655" width="1" style="283" customWidth="1"/>
    <col min="5656" max="5669" width="3.5" style="283" customWidth="1"/>
    <col min="5670" max="5671" width="5.375" style="283" customWidth="1"/>
    <col min="5672" max="5676" width="3.5" style="283" customWidth="1"/>
    <col min="5677" max="5677" width="6.875" style="283" customWidth="1"/>
    <col min="5678" max="5691" width="3.5" style="283" customWidth="1"/>
    <col min="5692" max="5692" width="4.5" style="283" customWidth="1"/>
    <col min="5693" max="5693" width="8.5" style="283" customWidth="1"/>
    <col min="5694" max="5903" width="9" style="283"/>
    <col min="5904" max="5905" width="2.375" style="283" customWidth="1"/>
    <col min="5906" max="5906" width="3.375" style="283" customWidth="1"/>
    <col min="5907" max="5907" width="6.5" style="283" customWidth="1"/>
    <col min="5908" max="5908" width="1" style="283" customWidth="1"/>
    <col min="5909" max="5909" width="1.375" style="283" customWidth="1"/>
    <col min="5910" max="5910" width="9.5" style="283" customWidth="1"/>
    <col min="5911" max="5911" width="1" style="283" customWidth="1"/>
    <col min="5912" max="5925" width="3.5" style="283" customWidth="1"/>
    <col min="5926" max="5927" width="5.375" style="283" customWidth="1"/>
    <col min="5928" max="5932" width="3.5" style="283" customWidth="1"/>
    <col min="5933" max="5933" width="6.875" style="283" customWidth="1"/>
    <col min="5934" max="5947" width="3.5" style="283" customWidth="1"/>
    <col min="5948" max="5948" width="4.5" style="283" customWidth="1"/>
    <col min="5949" max="5949" width="8.5" style="283" customWidth="1"/>
    <col min="5950" max="6159" width="9" style="283"/>
    <col min="6160" max="6161" width="2.375" style="283" customWidth="1"/>
    <col min="6162" max="6162" width="3.375" style="283" customWidth="1"/>
    <col min="6163" max="6163" width="6.5" style="283" customWidth="1"/>
    <col min="6164" max="6164" width="1" style="283" customWidth="1"/>
    <col min="6165" max="6165" width="1.375" style="283" customWidth="1"/>
    <col min="6166" max="6166" width="9.5" style="283" customWidth="1"/>
    <col min="6167" max="6167" width="1" style="283" customWidth="1"/>
    <col min="6168" max="6181" width="3.5" style="283" customWidth="1"/>
    <col min="6182" max="6183" width="5.375" style="283" customWidth="1"/>
    <col min="6184" max="6188" width="3.5" style="283" customWidth="1"/>
    <col min="6189" max="6189" width="6.875" style="283" customWidth="1"/>
    <col min="6190" max="6203" width="3.5" style="283" customWidth="1"/>
    <col min="6204" max="6204" width="4.5" style="283" customWidth="1"/>
    <col min="6205" max="6205" width="8.5" style="283" customWidth="1"/>
    <col min="6206" max="6415" width="9" style="283"/>
    <col min="6416" max="6417" width="2.375" style="283" customWidth="1"/>
    <col min="6418" max="6418" width="3.375" style="283" customWidth="1"/>
    <col min="6419" max="6419" width="6.5" style="283" customWidth="1"/>
    <col min="6420" max="6420" width="1" style="283" customWidth="1"/>
    <col min="6421" max="6421" width="1.375" style="283" customWidth="1"/>
    <col min="6422" max="6422" width="9.5" style="283" customWidth="1"/>
    <col min="6423" max="6423" width="1" style="283" customWidth="1"/>
    <col min="6424" max="6437" width="3.5" style="283" customWidth="1"/>
    <col min="6438" max="6439" width="5.375" style="283" customWidth="1"/>
    <col min="6440" max="6444" width="3.5" style="283" customWidth="1"/>
    <col min="6445" max="6445" width="6.875" style="283" customWidth="1"/>
    <col min="6446" max="6459" width="3.5" style="283" customWidth="1"/>
    <col min="6460" max="6460" width="4.5" style="283" customWidth="1"/>
    <col min="6461" max="6461" width="8.5" style="283" customWidth="1"/>
    <col min="6462" max="6671" width="9" style="283"/>
    <col min="6672" max="6673" width="2.375" style="283" customWidth="1"/>
    <col min="6674" max="6674" width="3.375" style="283" customWidth="1"/>
    <col min="6675" max="6675" width="6.5" style="283" customWidth="1"/>
    <col min="6676" max="6676" width="1" style="283" customWidth="1"/>
    <col min="6677" max="6677" width="1.375" style="283" customWidth="1"/>
    <col min="6678" max="6678" width="9.5" style="283" customWidth="1"/>
    <col min="6679" max="6679" width="1" style="283" customWidth="1"/>
    <col min="6680" max="6693" width="3.5" style="283" customWidth="1"/>
    <col min="6694" max="6695" width="5.375" style="283" customWidth="1"/>
    <col min="6696" max="6700" width="3.5" style="283" customWidth="1"/>
    <col min="6701" max="6701" width="6.875" style="283" customWidth="1"/>
    <col min="6702" max="6715" width="3.5" style="283" customWidth="1"/>
    <col min="6716" max="6716" width="4.5" style="283" customWidth="1"/>
    <col min="6717" max="6717" width="8.5" style="283" customWidth="1"/>
    <col min="6718" max="6927" width="9" style="283"/>
    <col min="6928" max="6929" width="2.375" style="283" customWidth="1"/>
    <col min="6930" max="6930" width="3.375" style="283" customWidth="1"/>
    <col min="6931" max="6931" width="6.5" style="283" customWidth="1"/>
    <col min="6932" max="6932" width="1" style="283" customWidth="1"/>
    <col min="6933" max="6933" width="1.375" style="283" customWidth="1"/>
    <col min="6934" max="6934" width="9.5" style="283" customWidth="1"/>
    <col min="6935" max="6935" width="1" style="283" customWidth="1"/>
    <col min="6936" max="6949" width="3.5" style="283" customWidth="1"/>
    <col min="6950" max="6951" width="5.375" style="283" customWidth="1"/>
    <col min="6952" max="6956" width="3.5" style="283" customWidth="1"/>
    <col min="6957" max="6957" width="6.875" style="283" customWidth="1"/>
    <col min="6958" max="6971" width="3.5" style="283" customWidth="1"/>
    <col min="6972" max="6972" width="4.5" style="283" customWidth="1"/>
    <col min="6973" max="6973" width="8.5" style="283" customWidth="1"/>
    <col min="6974" max="7183" width="9" style="283"/>
    <col min="7184" max="7185" width="2.375" style="283" customWidth="1"/>
    <col min="7186" max="7186" width="3.375" style="283" customWidth="1"/>
    <col min="7187" max="7187" width="6.5" style="283" customWidth="1"/>
    <col min="7188" max="7188" width="1" style="283" customWidth="1"/>
    <col min="7189" max="7189" width="1.375" style="283" customWidth="1"/>
    <col min="7190" max="7190" width="9.5" style="283" customWidth="1"/>
    <col min="7191" max="7191" width="1" style="283" customWidth="1"/>
    <col min="7192" max="7205" width="3.5" style="283" customWidth="1"/>
    <col min="7206" max="7207" width="5.375" style="283" customWidth="1"/>
    <col min="7208" max="7212" width="3.5" style="283" customWidth="1"/>
    <col min="7213" max="7213" width="6.875" style="283" customWidth="1"/>
    <col min="7214" max="7227" width="3.5" style="283" customWidth="1"/>
    <col min="7228" max="7228" width="4.5" style="283" customWidth="1"/>
    <col min="7229" max="7229" width="8.5" style="283" customWidth="1"/>
    <col min="7230" max="7439" width="9" style="283"/>
    <col min="7440" max="7441" width="2.375" style="283" customWidth="1"/>
    <col min="7442" max="7442" width="3.375" style="283" customWidth="1"/>
    <col min="7443" max="7443" width="6.5" style="283" customWidth="1"/>
    <col min="7444" max="7444" width="1" style="283" customWidth="1"/>
    <col min="7445" max="7445" width="1.375" style="283" customWidth="1"/>
    <col min="7446" max="7446" width="9.5" style="283" customWidth="1"/>
    <col min="7447" max="7447" width="1" style="283" customWidth="1"/>
    <col min="7448" max="7461" width="3.5" style="283" customWidth="1"/>
    <col min="7462" max="7463" width="5.375" style="283" customWidth="1"/>
    <col min="7464" max="7468" width="3.5" style="283" customWidth="1"/>
    <col min="7469" max="7469" width="6.875" style="283" customWidth="1"/>
    <col min="7470" max="7483" width="3.5" style="283" customWidth="1"/>
    <col min="7484" max="7484" width="4.5" style="283" customWidth="1"/>
    <col min="7485" max="7485" width="8.5" style="283" customWidth="1"/>
    <col min="7486" max="7695" width="9" style="283"/>
    <col min="7696" max="7697" width="2.375" style="283" customWidth="1"/>
    <col min="7698" max="7698" width="3.375" style="283" customWidth="1"/>
    <col min="7699" max="7699" width="6.5" style="283" customWidth="1"/>
    <col min="7700" max="7700" width="1" style="283" customWidth="1"/>
    <col min="7701" max="7701" width="1.375" style="283" customWidth="1"/>
    <col min="7702" max="7702" width="9.5" style="283" customWidth="1"/>
    <col min="7703" max="7703" width="1" style="283" customWidth="1"/>
    <col min="7704" max="7717" width="3.5" style="283" customWidth="1"/>
    <col min="7718" max="7719" width="5.375" style="283" customWidth="1"/>
    <col min="7720" max="7724" width="3.5" style="283" customWidth="1"/>
    <col min="7725" max="7725" width="6.875" style="283" customWidth="1"/>
    <col min="7726" max="7739" width="3.5" style="283" customWidth="1"/>
    <col min="7740" max="7740" width="4.5" style="283" customWidth="1"/>
    <col min="7741" max="7741" width="8.5" style="283" customWidth="1"/>
    <col min="7742" max="7951" width="9" style="283"/>
    <col min="7952" max="7953" width="2.375" style="283" customWidth="1"/>
    <col min="7954" max="7954" width="3.375" style="283" customWidth="1"/>
    <col min="7955" max="7955" width="6.5" style="283" customWidth="1"/>
    <col min="7956" max="7956" width="1" style="283" customWidth="1"/>
    <col min="7957" max="7957" width="1.375" style="283" customWidth="1"/>
    <col min="7958" max="7958" width="9.5" style="283" customWidth="1"/>
    <col min="7959" max="7959" width="1" style="283" customWidth="1"/>
    <col min="7960" max="7973" width="3.5" style="283" customWidth="1"/>
    <col min="7974" max="7975" width="5.375" style="283" customWidth="1"/>
    <col min="7976" max="7980" width="3.5" style="283" customWidth="1"/>
    <col min="7981" max="7981" width="6.875" style="283" customWidth="1"/>
    <col min="7982" max="7995" width="3.5" style="283" customWidth="1"/>
    <col min="7996" max="7996" width="4.5" style="283" customWidth="1"/>
    <col min="7997" max="7997" width="8.5" style="283" customWidth="1"/>
    <col min="7998" max="8207" width="9" style="283"/>
    <col min="8208" max="8209" width="2.375" style="283" customWidth="1"/>
    <col min="8210" max="8210" width="3.375" style="283" customWidth="1"/>
    <col min="8211" max="8211" width="6.5" style="283" customWidth="1"/>
    <col min="8212" max="8212" width="1" style="283" customWidth="1"/>
    <col min="8213" max="8213" width="1.375" style="283" customWidth="1"/>
    <col min="8214" max="8214" width="9.5" style="283" customWidth="1"/>
    <col min="8215" max="8215" width="1" style="283" customWidth="1"/>
    <col min="8216" max="8229" width="3.5" style="283" customWidth="1"/>
    <col min="8230" max="8231" width="5.375" style="283" customWidth="1"/>
    <col min="8232" max="8236" width="3.5" style="283" customWidth="1"/>
    <col min="8237" max="8237" width="6.875" style="283" customWidth="1"/>
    <col min="8238" max="8251" width="3.5" style="283" customWidth="1"/>
    <col min="8252" max="8252" width="4.5" style="283" customWidth="1"/>
    <col min="8253" max="8253" width="8.5" style="283" customWidth="1"/>
    <col min="8254" max="8463" width="9" style="283"/>
    <col min="8464" max="8465" width="2.375" style="283" customWidth="1"/>
    <col min="8466" max="8466" width="3.375" style="283" customWidth="1"/>
    <col min="8467" max="8467" width="6.5" style="283" customWidth="1"/>
    <col min="8468" max="8468" width="1" style="283" customWidth="1"/>
    <col min="8469" max="8469" width="1.375" style="283" customWidth="1"/>
    <col min="8470" max="8470" width="9.5" style="283" customWidth="1"/>
    <col min="8471" max="8471" width="1" style="283" customWidth="1"/>
    <col min="8472" max="8485" width="3.5" style="283" customWidth="1"/>
    <col min="8486" max="8487" width="5.375" style="283" customWidth="1"/>
    <col min="8488" max="8492" width="3.5" style="283" customWidth="1"/>
    <col min="8493" max="8493" width="6.875" style="283" customWidth="1"/>
    <col min="8494" max="8507" width="3.5" style="283" customWidth="1"/>
    <col min="8508" max="8508" width="4.5" style="283" customWidth="1"/>
    <col min="8509" max="8509" width="8.5" style="283" customWidth="1"/>
    <col min="8510" max="8719" width="9" style="283"/>
    <col min="8720" max="8721" width="2.375" style="283" customWidth="1"/>
    <col min="8722" max="8722" width="3.375" style="283" customWidth="1"/>
    <col min="8723" max="8723" width="6.5" style="283" customWidth="1"/>
    <col min="8724" max="8724" width="1" style="283" customWidth="1"/>
    <col min="8725" max="8725" width="1.375" style="283" customWidth="1"/>
    <col min="8726" max="8726" width="9.5" style="283" customWidth="1"/>
    <col min="8727" max="8727" width="1" style="283" customWidth="1"/>
    <col min="8728" max="8741" width="3.5" style="283" customWidth="1"/>
    <col min="8742" max="8743" width="5.375" style="283" customWidth="1"/>
    <col min="8744" max="8748" width="3.5" style="283" customWidth="1"/>
    <col min="8749" max="8749" width="6.875" style="283" customWidth="1"/>
    <col min="8750" max="8763" width="3.5" style="283" customWidth="1"/>
    <col min="8764" max="8764" width="4.5" style="283" customWidth="1"/>
    <col min="8765" max="8765" width="8.5" style="283" customWidth="1"/>
    <col min="8766" max="8975" width="9" style="283"/>
    <col min="8976" max="8977" width="2.375" style="283" customWidth="1"/>
    <col min="8978" max="8978" width="3.375" style="283" customWidth="1"/>
    <col min="8979" max="8979" width="6.5" style="283" customWidth="1"/>
    <col min="8980" max="8980" width="1" style="283" customWidth="1"/>
    <col min="8981" max="8981" width="1.375" style="283" customWidth="1"/>
    <col min="8982" max="8982" width="9.5" style="283" customWidth="1"/>
    <col min="8983" max="8983" width="1" style="283" customWidth="1"/>
    <col min="8984" max="8997" width="3.5" style="283" customWidth="1"/>
    <col min="8998" max="8999" width="5.375" style="283" customWidth="1"/>
    <col min="9000" max="9004" width="3.5" style="283" customWidth="1"/>
    <col min="9005" max="9005" width="6.875" style="283" customWidth="1"/>
    <col min="9006" max="9019" width="3.5" style="283" customWidth="1"/>
    <col min="9020" max="9020" width="4.5" style="283" customWidth="1"/>
    <col min="9021" max="9021" width="8.5" style="283" customWidth="1"/>
    <col min="9022" max="9231" width="9" style="283"/>
    <col min="9232" max="9233" width="2.375" style="283" customWidth="1"/>
    <col min="9234" max="9234" width="3.375" style="283" customWidth="1"/>
    <col min="9235" max="9235" width="6.5" style="283" customWidth="1"/>
    <col min="9236" max="9236" width="1" style="283" customWidth="1"/>
    <col min="9237" max="9237" width="1.375" style="283" customWidth="1"/>
    <col min="9238" max="9238" width="9.5" style="283" customWidth="1"/>
    <col min="9239" max="9239" width="1" style="283" customWidth="1"/>
    <col min="9240" max="9253" width="3.5" style="283" customWidth="1"/>
    <col min="9254" max="9255" width="5.375" style="283" customWidth="1"/>
    <col min="9256" max="9260" width="3.5" style="283" customWidth="1"/>
    <col min="9261" max="9261" width="6.875" style="283" customWidth="1"/>
    <col min="9262" max="9275" width="3.5" style="283" customWidth="1"/>
    <col min="9276" max="9276" width="4.5" style="283" customWidth="1"/>
    <col min="9277" max="9277" width="8.5" style="283" customWidth="1"/>
    <col min="9278" max="9487" width="9" style="283"/>
    <col min="9488" max="9489" width="2.375" style="283" customWidth="1"/>
    <col min="9490" max="9490" width="3.375" style="283" customWidth="1"/>
    <col min="9491" max="9491" width="6.5" style="283" customWidth="1"/>
    <col min="9492" max="9492" width="1" style="283" customWidth="1"/>
    <col min="9493" max="9493" width="1.375" style="283" customWidth="1"/>
    <col min="9494" max="9494" width="9.5" style="283" customWidth="1"/>
    <col min="9495" max="9495" width="1" style="283" customWidth="1"/>
    <col min="9496" max="9509" width="3.5" style="283" customWidth="1"/>
    <col min="9510" max="9511" width="5.375" style="283" customWidth="1"/>
    <col min="9512" max="9516" width="3.5" style="283" customWidth="1"/>
    <col min="9517" max="9517" width="6.875" style="283" customWidth="1"/>
    <col min="9518" max="9531" width="3.5" style="283" customWidth="1"/>
    <col min="9532" max="9532" width="4.5" style="283" customWidth="1"/>
    <col min="9533" max="9533" width="8.5" style="283" customWidth="1"/>
    <col min="9534" max="9743" width="9" style="283"/>
    <col min="9744" max="9745" width="2.375" style="283" customWidth="1"/>
    <col min="9746" max="9746" width="3.375" style="283" customWidth="1"/>
    <col min="9747" max="9747" width="6.5" style="283" customWidth="1"/>
    <col min="9748" max="9748" width="1" style="283" customWidth="1"/>
    <col min="9749" max="9749" width="1.375" style="283" customWidth="1"/>
    <col min="9750" max="9750" width="9.5" style="283" customWidth="1"/>
    <col min="9751" max="9751" width="1" style="283" customWidth="1"/>
    <col min="9752" max="9765" width="3.5" style="283" customWidth="1"/>
    <col min="9766" max="9767" width="5.375" style="283" customWidth="1"/>
    <col min="9768" max="9772" width="3.5" style="283" customWidth="1"/>
    <col min="9773" max="9773" width="6.875" style="283" customWidth="1"/>
    <col min="9774" max="9787" width="3.5" style="283" customWidth="1"/>
    <col min="9788" max="9788" width="4.5" style="283" customWidth="1"/>
    <col min="9789" max="9789" width="8.5" style="283" customWidth="1"/>
    <col min="9790" max="9999" width="9" style="283"/>
    <col min="10000" max="10001" width="2.375" style="283" customWidth="1"/>
    <col min="10002" max="10002" width="3.375" style="283" customWidth="1"/>
    <col min="10003" max="10003" width="6.5" style="283" customWidth="1"/>
    <col min="10004" max="10004" width="1" style="283" customWidth="1"/>
    <col min="10005" max="10005" width="1.375" style="283" customWidth="1"/>
    <col min="10006" max="10006" width="9.5" style="283" customWidth="1"/>
    <col min="10007" max="10007" width="1" style="283" customWidth="1"/>
    <col min="10008" max="10021" width="3.5" style="283" customWidth="1"/>
    <col min="10022" max="10023" width="5.375" style="283" customWidth="1"/>
    <col min="10024" max="10028" width="3.5" style="283" customWidth="1"/>
    <col min="10029" max="10029" width="6.875" style="283" customWidth="1"/>
    <col min="10030" max="10043" width="3.5" style="283" customWidth="1"/>
    <col min="10044" max="10044" width="4.5" style="283" customWidth="1"/>
    <col min="10045" max="10045" width="8.5" style="283" customWidth="1"/>
    <col min="10046" max="10255" width="9" style="283"/>
    <col min="10256" max="10257" width="2.375" style="283" customWidth="1"/>
    <col min="10258" max="10258" width="3.375" style="283" customWidth="1"/>
    <col min="10259" max="10259" width="6.5" style="283" customWidth="1"/>
    <col min="10260" max="10260" width="1" style="283" customWidth="1"/>
    <col min="10261" max="10261" width="1.375" style="283" customWidth="1"/>
    <col min="10262" max="10262" width="9.5" style="283" customWidth="1"/>
    <col min="10263" max="10263" width="1" style="283" customWidth="1"/>
    <col min="10264" max="10277" width="3.5" style="283" customWidth="1"/>
    <col min="10278" max="10279" width="5.375" style="283" customWidth="1"/>
    <col min="10280" max="10284" width="3.5" style="283" customWidth="1"/>
    <col min="10285" max="10285" width="6.875" style="283" customWidth="1"/>
    <col min="10286" max="10299" width="3.5" style="283" customWidth="1"/>
    <col min="10300" max="10300" width="4.5" style="283" customWidth="1"/>
    <col min="10301" max="10301" width="8.5" style="283" customWidth="1"/>
    <col min="10302" max="10511" width="9" style="283"/>
    <col min="10512" max="10513" width="2.375" style="283" customWidth="1"/>
    <col min="10514" max="10514" width="3.375" style="283" customWidth="1"/>
    <col min="10515" max="10515" width="6.5" style="283" customWidth="1"/>
    <col min="10516" max="10516" width="1" style="283" customWidth="1"/>
    <col min="10517" max="10517" width="1.375" style="283" customWidth="1"/>
    <col min="10518" max="10518" width="9.5" style="283" customWidth="1"/>
    <col min="10519" max="10519" width="1" style="283" customWidth="1"/>
    <col min="10520" max="10533" width="3.5" style="283" customWidth="1"/>
    <col min="10534" max="10535" width="5.375" style="283" customWidth="1"/>
    <col min="10536" max="10540" width="3.5" style="283" customWidth="1"/>
    <col min="10541" max="10541" width="6.875" style="283" customWidth="1"/>
    <col min="10542" max="10555" width="3.5" style="283" customWidth="1"/>
    <col min="10556" max="10556" width="4.5" style="283" customWidth="1"/>
    <col min="10557" max="10557" width="8.5" style="283" customWidth="1"/>
    <col min="10558" max="10767" width="9" style="283"/>
    <col min="10768" max="10769" width="2.375" style="283" customWidth="1"/>
    <col min="10770" max="10770" width="3.375" style="283" customWidth="1"/>
    <col min="10771" max="10771" width="6.5" style="283" customWidth="1"/>
    <col min="10772" max="10772" width="1" style="283" customWidth="1"/>
    <col min="10773" max="10773" width="1.375" style="283" customWidth="1"/>
    <col min="10774" max="10774" width="9.5" style="283" customWidth="1"/>
    <col min="10775" max="10775" width="1" style="283" customWidth="1"/>
    <col min="10776" max="10789" width="3.5" style="283" customWidth="1"/>
    <col min="10790" max="10791" width="5.375" style="283" customWidth="1"/>
    <col min="10792" max="10796" width="3.5" style="283" customWidth="1"/>
    <col min="10797" max="10797" width="6.875" style="283" customWidth="1"/>
    <col min="10798" max="10811" width="3.5" style="283" customWidth="1"/>
    <col min="10812" max="10812" width="4.5" style="283" customWidth="1"/>
    <col min="10813" max="10813" width="8.5" style="283" customWidth="1"/>
    <col min="10814" max="11023" width="9" style="283"/>
    <col min="11024" max="11025" width="2.375" style="283" customWidth="1"/>
    <col min="11026" max="11026" width="3.375" style="283" customWidth="1"/>
    <col min="11027" max="11027" width="6.5" style="283" customWidth="1"/>
    <col min="11028" max="11028" width="1" style="283" customWidth="1"/>
    <col min="11029" max="11029" width="1.375" style="283" customWidth="1"/>
    <col min="11030" max="11030" width="9.5" style="283" customWidth="1"/>
    <col min="11031" max="11031" width="1" style="283" customWidth="1"/>
    <col min="11032" max="11045" width="3.5" style="283" customWidth="1"/>
    <col min="11046" max="11047" width="5.375" style="283" customWidth="1"/>
    <col min="11048" max="11052" width="3.5" style="283" customWidth="1"/>
    <col min="11053" max="11053" width="6.875" style="283" customWidth="1"/>
    <col min="11054" max="11067" width="3.5" style="283" customWidth="1"/>
    <col min="11068" max="11068" width="4.5" style="283" customWidth="1"/>
    <col min="11069" max="11069" width="8.5" style="283" customWidth="1"/>
    <col min="11070" max="11279" width="9" style="283"/>
    <col min="11280" max="11281" width="2.375" style="283" customWidth="1"/>
    <col min="11282" max="11282" width="3.375" style="283" customWidth="1"/>
    <col min="11283" max="11283" width="6.5" style="283" customWidth="1"/>
    <col min="11284" max="11284" width="1" style="283" customWidth="1"/>
    <col min="11285" max="11285" width="1.375" style="283" customWidth="1"/>
    <col min="11286" max="11286" width="9.5" style="283" customWidth="1"/>
    <col min="11287" max="11287" width="1" style="283" customWidth="1"/>
    <col min="11288" max="11301" width="3.5" style="283" customWidth="1"/>
    <col min="11302" max="11303" width="5.375" style="283" customWidth="1"/>
    <col min="11304" max="11308" width="3.5" style="283" customWidth="1"/>
    <col min="11309" max="11309" width="6.875" style="283" customWidth="1"/>
    <col min="11310" max="11323" width="3.5" style="283" customWidth="1"/>
    <col min="11324" max="11324" width="4.5" style="283" customWidth="1"/>
    <col min="11325" max="11325" width="8.5" style="283" customWidth="1"/>
    <col min="11326" max="11535" width="9" style="283"/>
    <col min="11536" max="11537" width="2.375" style="283" customWidth="1"/>
    <col min="11538" max="11538" width="3.375" style="283" customWidth="1"/>
    <col min="11539" max="11539" width="6.5" style="283" customWidth="1"/>
    <col min="11540" max="11540" width="1" style="283" customWidth="1"/>
    <col min="11541" max="11541" width="1.375" style="283" customWidth="1"/>
    <col min="11542" max="11542" width="9.5" style="283" customWidth="1"/>
    <col min="11543" max="11543" width="1" style="283" customWidth="1"/>
    <col min="11544" max="11557" width="3.5" style="283" customWidth="1"/>
    <col min="11558" max="11559" width="5.375" style="283" customWidth="1"/>
    <col min="11560" max="11564" width="3.5" style="283" customWidth="1"/>
    <col min="11565" max="11565" width="6.875" style="283" customWidth="1"/>
    <col min="11566" max="11579" width="3.5" style="283" customWidth="1"/>
    <col min="11580" max="11580" width="4.5" style="283" customWidth="1"/>
    <col min="11581" max="11581" width="8.5" style="283" customWidth="1"/>
    <col min="11582" max="11791" width="9" style="283"/>
    <col min="11792" max="11793" width="2.375" style="283" customWidth="1"/>
    <col min="11794" max="11794" width="3.375" style="283" customWidth="1"/>
    <col min="11795" max="11795" width="6.5" style="283" customWidth="1"/>
    <col min="11796" max="11796" width="1" style="283" customWidth="1"/>
    <col min="11797" max="11797" width="1.375" style="283" customWidth="1"/>
    <col min="11798" max="11798" width="9.5" style="283" customWidth="1"/>
    <col min="11799" max="11799" width="1" style="283" customWidth="1"/>
    <col min="11800" max="11813" width="3.5" style="283" customWidth="1"/>
    <col min="11814" max="11815" width="5.375" style="283" customWidth="1"/>
    <col min="11816" max="11820" width="3.5" style="283" customWidth="1"/>
    <col min="11821" max="11821" width="6.875" style="283" customWidth="1"/>
    <col min="11822" max="11835" width="3.5" style="283" customWidth="1"/>
    <col min="11836" max="11836" width="4.5" style="283" customWidth="1"/>
    <col min="11837" max="11837" width="8.5" style="283" customWidth="1"/>
    <col min="11838" max="12047" width="9" style="283"/>
    <col min="12048" max="12049" width="2.375" style="283" customWidth="1"/>
    <col min="12050" max="12050" width="3.375" style="283" customWidth="1"/>
    <col min="12051" max="12051" width="6.5" style="283" customWidth="1"/>
    <col min="12052" max="12052" width="1" style="283" customWidth="1"/>
    <col min="12053" max="12053" width="1.375" style="283" customWidth="1"/>
    <col min="12054" max="12054" width="9.5" style="283" customWidth="1"/>
    <col min="12055" max="12055" width="1" style="283" customWidth="1"/>
    <col min="12056" max="12069" width="3.5" style="283" customWidth="1"/>
    <col min="12070" max="12071" width="5.375" style="283" customWidth="1"/>
    <col min="12072" max="12076" width="3.5" style="283" customWidth="1"/>
    <col min="12077" max="12077" width="6.875" style="283" customWidth="1"/>
    <col min="12078" max="12091" width="3.5" style="283" customWidth="1"/>
    <col min="12092" max="12092" width="4.5" style="283" customWidth="1"/>
    <col min="12093" max="12093" width="8.5" style="283" customWidth="1"/>
    <col min="12094" max="12303" width="9" style="283"/>
    <col min="12304" max="12305" width="2.375" style="283" customWidth="1"/>
    <col min="12306" max="12306" width="3.375" style="283" customWidth="1"/>
    <col min="12307" max="12307" width="6.5" style="283" customWidth="1"/>
    <col min="12308" max="12308" width="1" style="283" customWidth="1"/>
    <col min="12309" max="12309" width="1.375" style="283" customWidth="1"/>
    <col min="12310" max="12310" width="9.5" style="283" customWidth="1"/>
    <col min="12311" max="12311" width="1" style="283" customWidth="1"/>
    <col min="12312" max="12325" width="3.5" style="283" customWidth="1"/>
    <col min="12326" max="12327" width="5.375" style="283" customWidth="1"/>
    <col min="12328" max="12332" width="3.5" style="283" customWidth="1"/>
    <col min="12333" max="12333" width="6.875" style="283" customWidth="1"/>
    <col min="12334" max="12347" width="3.5" style="283" customWidth="1"/>
    <col min="12348" max="12348" width="4.5" style="283" customWidth="1"/>
    <col min="12349" max="12349" width="8.5" style="283" customWidth="1"/>
    <col min="12350" max="12559" width="9" style="283"/>
    <col min="12560" max="12561" width="2.375" style="283" customWidth="1"/>
    <col min="12562" max="12562" width="3.375" style="283" customWidth="1"/>
    <col min="12563" max="12563" width="6.5" style="283" customWidth="1"/>
    <col min="12564" max="12564" width="1" style="283" customWidth="1"/>
    <col min="12565" max="12565" width="1.375" style="283" customWidth="1"/>
    <col min="12566" max="12566" width="9.5" style="283" customWidth="1"/>
    <col min="12567" max="12567" width="1" style="283" customWidth="1"/>
    <col min="12568" max="12581" width="3.5" style="283" customWidth="1"/>
    <col min="12582" max="12583" width="5.375" style="283" customWidth="1"/>
    <col min="12584" max="12588" width="3.5" style="283" customWidth="1"/>
    <col min="12589" max="12589" width="6.875" style="283" customWidth="1"/>
    <col min="12590" max="12603" width="3.5" style="283" customWidth="1"/>
    <col min="12604" max="12604" width="4.5" style="283" customWidth="1"/>
    <col min="12605" max="12605" width="8.5" style="283" customWidth="1"/>
    <col min="12606" max="12815" width="9" style="283"/>
    <col min="12816" max="12817" width="2.375" style="283" customWidth="1"/>
    <col min="12818" max="12818" width="3.375" style="283" customWidth="1"/>
    <col min="12819" max="12819" width="6.5" style="283" customWidth="1"/>
    <col min="12820" max="12820" width="1" style="283" customWidth="1"/>
    <col min="12821" max="12821" width="1.375" style="283" customWidth="1"/>
    <col min="12822" max="12822" width="9.5" style="283" customWidth="1"/>
    <col min="12823" max="12823" width="1" style="283" customWidth="1"/>
    <col min="12824" max="12837" width="3.5" style="283" customWidth="1"/>
    <col min="12838" max="12839" width="5.375" style="283" customWidth="1"/>
    <col min="12840" max="12844" width="3.5" style="283" customWidth="1"/>
    <col min="12845" max="12845" width="6.875" style="283" customWidth="1"/>
    <col min="12846" max="12859" width="3.5" style="283" customWidth="1"/>
    <col min="12860" max="12860" width="4.5" style="283" customWidth="1"/>
    <col min="12861" max="12861" width="8.5" style="283" customWidth="1"/>
    <col min="12862" max="13071" width="9" style="283"/>
    <col min="13072" max="13073" width="2.375" style="283" customWidth="1"/>
    <col min="13074" max="13074" width="3.375" style="283" customWidth="1"/>
    <col min="13075" max="13075" width="6.5" style="283" customWidth="1"/>
    <col min="13076" max="13076" width="1" style="283" customWidth="1"/>
    <col min="13077" max="13077" width="1.375" style="283" customWidth="1"/>
    <col min="13078" max="13078" width="9.5" style="283" customWidth="1"/>
    <col min="13079" max="13079" width="1" style="283" customWidth="1"/>
    <col min="13080" max="13093" width="3.5" style="283" customWidth="1"/>
    <col min="13094" max="13095" width="5.375" style="283" customWidth="1"/>
    <col min="13096" max="13100" width="3.5" style="283" customWidth="1"/>
    <col min="13101" max="13101" width="6.875" style="283" customWidth="1"/>
    <col min="13102" max="13115" width="3.5" style="283" customWidth="1"/>
    <col min="13116" max="13116" width="4.5" style="283" customWidth="1"/>
    <col min="13117" max="13117" width="8.5" style="283" customWidth="1"/>
    <col min="13118" max="13327" width="9" style="283"/>
    <col min="13328" max="13329" width="2.375" style="283" customWidth="1"/>
    <col min="13330" max="13330" width="3.375" style="283" customWidth="1"/>
    <col min="13331" max="13331" width="6.5" style="283" customWidth="1"/>
    <col min="13332" max="13332" width="1" style="283" customWidth="1"/>
    <col min="13333" max="13333" width="1.375" style="283" customWidth="1"/>
    <col min="13334" max="13334" width="9.5" style="283" customWidth="1"/>
    <col min="13335" max="13335" width="1" style="283" customWidth="1"/>
    <col min="13336" max="13349" width="3.5" style="283" customWidth="1"/>
    <col min="13350" max="13351" width="5.375" style="283" customWidth="1"/>
    <col min="13352" max="13356" width="3.5" style="283" customWidth="1"/>
    <col min="13357" max="13357" width="6.875" style="283" customWidth="1"/>
    <col min="13358" max="13371" width="3.5" style="283" customWidth="1"/>
    <col min="13372" max="13372" width="4.5" style="283" customWidth="1"/>
    <col min="13373" max="13373" width="8.5" style="283" customWidth="1"/>
    <col min="13374" max="13583" width="9" style="283"/>
    <col min="13584" max="13585" width="2.375" style="283" customWidth="1"/>
    <col min="13586" max="13586" width="3.375" style="283" customWidth="1"/>
    <col min="13587" max="13587" width="6.5" style="283" customWidth="1"/>
    <col min="13588" max="13588" width="1" style="283" customWidth="1"/>
    <col min="13589" max="13589" width="1.375" style="283" customWidth="1"/>
    <col min="13590" max="13590" width="9.5" style="283" customWidth="1"/>
    <col min="13591" max="13591" width="1" style="283" customWidth="1"/>
    <col min="13592" max="13605" width="3.5" style="283" customWidth="1"/>
    <col min="13606" max="13607" width="5.375" style="283" customWidth="1"/>
    <col min="13608" max="13612" width="3.5" style="283" customWidth="1"/>
    <col min="13613" max="13613" width="6.875" style="283" customWidth="1"/>
    <col min="13614" max="13627" width="3.5" style="283" customWidth="1"/>
    <col min="13628" max="13628" width="4.5" style="283" customWidth="1"/>
    <col min="13629" max="13629" width="8.5" style="283" customWidth="1"/>
    <col min="13630" max="13839" width="9" style="283"/>
    <col min="13840" max="13841" width="2.375" style="283" customWidth="1"/>
    <col min="13842" max="13842" width="3.375" style="283" customWidth="1"/>
    <col min="13843" max="13843" width="6.5" style="283" customWidth="1"/>
    <col min="13844" max="13844" width="1" style="283" customWidth="1"/>
    <col min="13845" max="13845" width="1.375" style="283" customWidth="1"/>
    <col min="13846" max="13846" width="9.5" style="283" customWidth="1"/>
    <col min="13847" max="13847" width="1" style="283" customWidth="1"/>
    <col min="13848" max="13861" width="3.5" style="283" customWidth="1"/>
    <col min="13862" max="13863" width="5.375" style="283" customWidth="1"/>
    <col min="13864" max="13868" width="3.5" style="283" customWidth="1"/>
    <col min="13869" max="13869" width="6.875" style="283" customWidth="1"/>
    <col min="13870" max="13883" width="3.5" style="283" customWidth="1"/>
    <col min="13884" max="13884" width="4.5" style="283" customWidth="1"/>
    <col min="13885" max="13885" width="8.5" style="283" customWidth="1"/>
    <col min="13886" max="14095" width="9" style="283"/>
    <col min="14096" max="14097" width="2.375" style="283" customWidth="1"/>
    <col min="14098" max="14098" width="3.375" style="283" customWidth="1"/>
    <col min="14099" max="14099" width="6.5" style="283" customWidth="1"/>
    <col min="14100" max="14100" width="1" style="283" customWidth="1"/>
    <col min="14101" max="14101" width="1.375" style="283" customWidth="1"/>
    <col min="14102" max="14102" width="9.5" style="283" customWidth="1"/>
    <col min="14103" max="14103" width="1" style="283" customWidth="1"/>
    <col min="14104" max="14117" width="3.5" style="283" customWidth="1"/>
    <col min="14118" max="14119" width="5.375" style="283" customWidth="1"/>
    <col min="14120" max="14124" width="3.5" style="283" customWidth="1"/>
    <col min="14125" max="14125" width="6.875" style="283" customWidth="1"/>
    <col min="14126" max="14139" width="3.5" style="283" customWidth="1"/>
    <col min="14140" max="14140" width="4.5" style="283" customWidth="1"/>
    <col min="14141" max="14141" width="8.5" style="283" customWidth="1"/>
    <col min="14142" max="14351" width="9" style="283"/>
    <col min="14352" max="14353" width="2.375" style="283" customWidth="1"/>
    <col min="14354" max="14354" width="3.375" style="283" customWidth="1"/>
    <col min="14355" max="14355" width="6.5" style="283" customWidth="1"/>
    <col min="14356" max="14356" width="1" style="283" customWidth="1"/>
    <col min="14357" max="14357" width="1.375" style="283" customWidth="1"/>
    <col min="14358" max="14358" width="9.5" style="283" customWidth="1"/>
    <col min="14359" max="14359" width="1" style="283" customWidth="1"/>
    <col min="14360" max="14373" width="3.5" style="283" customWidth="1"/>
    <col min="14374" max="14375" width="5.375" style="283" customWidth="1"/>
    <col min="14376" max="14380" width="3.5" style="283" customWidth="1"/>
    <col min="14381" max="14381" width="6.875" style="283" customWidth="1"/>
    <col min="14382" max="14395" width="3.5" style="283" customWidth="1"/>
    <col min="14396" max="14396" width="4.5" style="283" customWidth="1"/>
    <col min="14397" max="14397" width="8.5" style="283" customWidth="1"/>
    <col min="14398" max="14607" width="9" style="283"/>
    <col min="14608" max="14609" width="2.375" style="283" customWidth="1"/>
    <col min="14610" max="14610" width="3.375" style="283" customWidth="1"/>
    <col min="14611" max="14611" width="6.5" style="283" customWidth="1"/>
    <col min="14612" max="14612" width="1" style="283" customWidth="1"/>
    <col min="14613" max="14613" width="1.375" style="283" customWidth="1"/>
    <col min="14614" max="14614" width="9.5" style="283" customWidth="1"/>
    <col min="14615" max="14615" width="1" style="283" customWidth="1"/>
    <col min="14616" max="14629" width="3.5" style="283" customWidth="1"/>
    <col min="14630" max="14631" width="5.375" style="283" customWidth="1"/>
    <col min="14632" max="14636" width="3.5" style="283" customWidth="1"/>
    <col min="14637" max="14637" width="6.875" style="283" customWidth="1"/>
    <col min="14638" max="14651" width="3.5" style="283" customWidth="1"/>
    <col min="14652" max="14652" width="4.5" style="283" customWidth="1"/>
    <col min="14653" max="14653" width="8.5" style="283" customWidth="1"/>
    <col min="14654" max="14863" width="9" style="283"/>
    <col min="14864" max="14865" width="2.375" style="283" customWidth="1"/>
    <col min="14866" max="14866" width="3.375" style="283" customWidth="1"/>
    <col min="14867" max="14867" width="6.5" style="283" customWidth="1"/>
    <col min="14868" max="14868" width="1" style="283" customWidth="1"/>
    <col min="14869" max="14869" width="1.375" style="283" customWidth="1"/>
    <col min="14870" max="14870" width="9.5" style="283" customWidth="1"/>
    <col min="14871" max="14871" width="1" style="283" customWidth="1"/>
    <col min="14872" max="14885" width="3.5" style="283" customWidth="1"/>
    <col min="14886" max="14887" width="5.375" style="283" customWidth="1"/>
    <col min="14888" max="14892" width="3.5" style="283" customWidth="1"/>
    <col min="14893" max="14893" width="6.875" style="283" customWidth="1"/>
    <col min="14894" max="14907" width="3.5" style="283" customWidth="1"/>
    <col min="14908" max="14908" width="4.5" style="283" customWidth="1"/>
    <col min="14909" max="14909" width="8.5" style="283" customWidth="1"/>
    <col min="14910" max="15119" width="9" style="283"/>
    <col min="15120" max="15121" width="2.375" style="283" customWidth="1"/>
    <col min="15122" max="15122" width="3.375" style="283" customWidth="1"/>
    <col min="15123" max="15123" width="6.5" style="283" customWidth="1"/>
    <col min="15124" max="15124" width="1" style="283" customWidth="1"/>
    <col min="15125" max="15125" width="1.375" style="283" customWidth="1"/>
    <col min="15126" max="15126" width="9.5" style="283" customWidth="1"/>
    <col min="15127" max="15127" width="1" style="283" customWidth="1"/>
    <col min="15128" max="15141" width="3.5" style="283" customWidth="1"/>
    <col min="15142" max="15143" width="5.375" style="283" customWidth="1"/>
    <col min="15144" max="15148" width="3.5" style="283" customWidth="1"/>
    <col min="15149" max="15149" width="6.875" style="283" customWidth="1"/>
    <col min="15150" max="15163" width="3.5" style="283" customWidth="1"/>
    <col min="15164" max="15164" width="4.5" style="283" customWidth="1"/>
    <col min="15165" max="15165" width="8.5" style="283" customWidth="1"/>
    <col min="15166" max="15375" width="9" style="283"/>
    <col min="15376" max="15377" width="2.375" style="283" customWidth="1"/>
    <col min="15378" max="15378" width="3.375" style="283" customWidth="1"/>
    <col min="15379" max="15379" width="6.5" style="283" customWidth="1"/>
    <col min="15380" max="15380" width="1" style="283" customWidth="1"/>
    <col min="15381" max="15381" width="1.375" style="283" customWidth="1"/>
    <col min="15382" max="15382" width="9.5" style="283" customWidth="1"/>
    <col min="15383" max="15383" width="1" style="283" customWidth="1"/>
    <col min="15384" max="15397" width="3.5" style="283" customWidth="1"/>
    <col min="15398" max="15399" width="5.375" style="283" customWidth="1"/>
    <col min="15400" max="15404" width="3.5" style="283" customWidth="1"/>
    <col min="15405" max="15405" width="6.875" style="283" customWidth="1"/>
    <col min="15406" max="15419" width="3.5" style="283" customWidth="1"/>
    <col min="15420" max="15420" width="4.5" style="283" customWidth="1"/>
    <col min="15421" max="15421" width="8.5" style="283" customWidth="1"/>
    <col min="15422" max="15631" width="9" style="283"/>
    <col min="15632" max="15633" width="2.375" style="283" customWidth="1"/>
    <col min="15634" max="15634" width="3.375" style="283" customWidth="1"/>
    <col min="15635" max="15635" width="6.5" style="283" customWidth="1"/>
    <col min="15636" max="15636" width="1" style="283" customWidth="1"/>
    <col min="15637" max="15637" width="1.375" style="283" customWidth="1"/>
    <col min="15638" max="15638" width="9.5" style="283" customWidth="1"/>
    <col min="15639" max="15639" width="1" style="283" customWidth="1"/>
    <col min="15640" max="15653" width="3.5" style="283" customWidth="1"/>
    <col min="15654" max="15655" width="5.375" style="283" customWidth="1"/>
    <col min="15656" max="15660" width="3.5" style="283" customWidth="1"/>
    <col min="15661" max="15661" width="6.875" style="283" customWidth="1"/>
    <col min="15662" max="15675" width="3.5" style="283" customWidth="1"/>
    <col min="15676" max="15676" width="4.5" style="283" customWidth="1"/>
    <col min="15677" max="15677" width="8.5" style="283" customWidth="1"/>
    <col min="15678" max="15887" width="9" style="283"/>
    <col min="15888" max="15889" width="2.375" style="283" customWidth="1"/>
    <col min="15890" max="15890" width="3.375" style="283" customWidth="1"/>
    <col min="15891" max="15891" width="6.5" style="283" customWidth="1"/>
    <col min="15892" max="15892" width="1" style="283" customWidth="1"/>
    <col min="15893" max="15893" width="1.375" style="283" customWidth="1"/>
    <col min="15894" max="15894" width="9.5" style="283" customWidth="1"/>
    <col min="15895" max="15895" width="1" style="283" customWidth="1"/>
    <col min="15896" max="15909" width="3.5" style="283" customWidth="1"/>
    <col min="15910" max="15911" width="5.375" style="283" customWidth="1"/>
    <col min="15912" max="15916" width="3.5" style="283" customWidth="1"/>
    <col min="15917" max="15917" width="6.875" style="283" customWidth="1"/>
    <col min="15918" max="15931" width="3.5" style="283" customWidth="1"/>
    <col min="15932" max="15932" width="4.5" style="283" customWidth="1"/>
    <col min="15933" max="15933" width="8.5" style="283" customWidth="1"/>
    <col min="15934" max="16143" width="9" style="283"/>
    <col min="16144" max="16145" width="2.375" style="283" customWidth="1"/>
    <col min="16146" max="16146" width="3.375" style="283" customWidth="1"/>
    <col min="16147" max="16147" width="6.5" style="283" customWidth="1"/>
    <col min="16148" max="16148" width="1" style="283" customWidth="1"/>
    <col min="16149" max="16149" width="1.375" style="283" customWidth="1"/>
    <col min="16150" max="16150" width="9.5" style="283" customWidth="1"/>
    <col min="16151" max="16151" width="1" style="283" customWidth="1"/>
    <col min="16152" max="16165" width="3.5" style="283" customWidth="1"/>
    <col min="16166" max="16167" width="5.375" style="283" customWidth="1"/>
    <col min="16168" max="16172" width="3.5" style="283" customWidth="1"/>
    <col min="16173" max="16173" width="6.875" style="283" customWidth="1"/>
    <col min="16174" max="16187" width="3.5" style="283" customWidth="1"/>
    <col min="16188" max="16188" width="4.5" style="283" customWidth="1"/>
    <col min="16189" max="16189" width="8.5" style="283" customWidth="1"/>
    <col min="16190" max="16384" width="9" style="283"/>
  </cols>
  <sheetData>
    <row r="1" spans="1:61" hidden="1" x14ac:dyDescent="0.2"/>
    <row r="2" spans="1:61" hidden="1" x14ac:dyDescent="0.2"/>
    <row r="3" spans="1:61" hidden="1" x14ac:dyDescent="0.2"/>
    <row r="4" spans="1:61" hidden="1" x14ac:dyDescent="0.2"/>
    <row r="6" spans="1:61" ht="26.25" x14ac:dyDescent="0.4">
      <c r="I6" s="558"/>
      <c r="J6" s="558"/>
      <c r="K6" s="558"/>
      <c r="L6" s="558"/>
      <c r="M6" s="558"/>
      <c r="N6" s="558"/>
      <c r="O6" s="558"/>
      <c r="P6" s="558"/>
      <c r="Q6" s="558"/>
      <c r="R6" s="558"/>
      <c r="S6" s="558"/>
      <c r="T6" s="558"/>
      <c r="U6" s="558"/>
      <c r="V6" s="558"/>
      <c r="W6" s="558"/>
      <c r="X6" s="558"/>
      <c r="Y6" s="558"/>
      <c r="Z6" s="558" t="str">
        <f>IF(+'MATRIZ DE RIESGOS'!C8="","",+'MATRIZ DE RIESGOS'!C8)</f>
        <v/>
      </c>
      <c r="AA6" s="558"/>
      <c r="AB6" s="558"/>
      <c r="AC6" s="558"/>
      <c r="AD6" s="558"/>
      <c r="AE6" s="558"/>
      <c r="AF6" s="558"/>
      <c r="AG6" s="558"/>
      <c r="AH6" s="558"/>
      <c r="AI6" s="558"/>
      <c r="AJ6" s="558"/>
      <c r="AK6" s="558"/>
      <c r="AL6" s="558"/>
      <c r="AM6" s="558"/>
      <c r="AN6" s="558"/>
      <c r="AO6" s="558"/>
      <c r="AP6" s="558"/>
      <c r="AQ6" s="558"/>
      <c r="AR6" s="558"/>
      <c r="AS6" s="558"/>
    </row>
    <row r="7" spans="1:61" ht="26.25" x14ac:dyDescent="0.4">
      <c r="I7" s="558"/>
      <c r="J7" s="558"/>
      <c r="K7" s="558"/>
      <c r="L7" s="558"/>
      <c r="M7" s="558"/>
      <c r="N7" s="558"/>
      <c r="O7" s="558"/>
      <c r="P7" s="558"/>
      <c r="Q7" s="558"/>
      <c r="R7" s="558"/>
      <c r="S7" s="558"/>
      <c r="T7" s="558"/>
      <c r="U7" s="558"/>
      <c r="V7" s="558"/>
      <c r="W7" s="558"/>
      <c r="X7" s="558"/>
      <c r="Y7" s="558"/>
      <c r="Z7" s="558"/>
      <c r="AA7" s="558"/>
      <c r="AB7" s="558"/>
      <c r="AC7" s="558"/>
      <c r="AD7" s="558"/>
      <c r="AE7" s="558"/>
      <c r="AF7" s="558"/>
      <c r="AG7" s="558"/>
      <c r="AH7" s="558"/>
      <c r="AI7" s="558"/>
      <c r="AJ7" s="558"/>
      <c r="AK7" s="558"/>
      <c r="AL7" s="558"/>
      <c r="AM7" s="558"/>
      <c r="AN7" s="558"/>
      <c r="AO7" s="558"/>
      <c r="AP7" s="558"/>
      <c r="AQ7" s="558"/>
      <c r="AR7" s="558"/>
      <c r="AS7" s="558"/>
      <c r="AT7" s="284"/>
      <c r="AU7" s="284"/>
      <c r="AV7" s="284"/>
      <c r="AW7" s="284"/>
      <c r="AX7" s="284"/>
      <c r="AY7" s="284"/>
      <c r="AZ7" s="284"/>
      <c r="BA7" s="284"/>
      <c r="BB7" s="284"/>
      <c r="BC7" s="284"/>
      <c r="BD7" s="284"/>
      <c r="BE7" s="284"/>
      <c r="BF7" s="284"/>
    </row>
    <row r="8" spans="1:61" ht="26.25" x14ac:dyDescent="0.4">
      <c r="I8" s="558"/>
      <c r="J8" s="558"/>
      <c r="K8" s="558"/>
      <c r="L8" s="558"/>
      <c r="M8" s="558"/>
      <c r="N8" s="558"/>
      <c r="O8" s="558"/>
      <c r="P8" s="558"/>
      <c r="Q8" s="558"/>
      <c r="R8" s="558"/>
      <c r="S8" s="558"/>
      <c r="T8" s="558"/>
      <c r="U8" s="558"/>
      <c r="V8" s="558"/>
      <c r="W8" s="558"/>
      <c r="X8" s="558"/>
      <c r="Y8" s="558"/>
      <c r="Z8" s="285"/>
      <c r="AA8" s="285"/>
      <c r="AB8" s="285"/>
      <c r="AC8" s="285"/>
      <c r="AD8" s="285"/>
      <c r="AE8" s="285"/>
      <c r="AF8" s="285"/>
      <c r="AG8" s="285"/>
      <c r="AH8" s="285"/>
      <c r="AI8" s="285"/>
      <c r="AJ8" s="285"/>
      <c r="AK8" s="285"/>
      <c r="AL8" s="285"/>
      <c r="AM8" s="285"/>
      <c r="AN8" s="285"/>
      <c r="AO8" s="285"/>
      <c r="AP8" s="285"/>
      <c r="AQ8" s="285"/>
      <c r="AR8" s="285"/>
      <c r="AS8" s="285"/>
      <c r="AT8" s="285"/>
      <c r="AU8" s="284"/>
      <c r="AV8" s="284"/>
      <c r="AW8" s="284"/>
      <c r="AX8" s="284"/>
      <c r="AY8" s="284"/>
      <c r="AZ8" s="284"/>
      <c r="BA8" s="284"/>
      <c r="BB8" s="284"/>
      <c r="BC8" s="284"/>
      <c r="BD8" s="284"/>
      <c r="BE8" s="284"/>
      <c r="BF8" s="284"/>
    </row>
    <row r="9" spans="1:61" ht="18.75" customHeight="1" x14ac:dyDescent="0.25">
      <c r="I9" s="286"/>
      <c r="J9" s="286"/>
      <c r="K9" s="286"/>
      <c r="L9" s="286"/>
      <c r="M9" s="286"/>
      <c r="N9" s="286"/>
      <c r="O9" s="286"/>
      <c r="P9" s="286"/>
      <c r="Q9" s="286"/>
      <c r="R9" s="286"/>
      <c r="S9" s="286"/>
      <c r="T9" s="286"/>
      <c r="U9" s="286"/>
      <c r="V9" s="286"/>
      <c r="W9" s="286"/>
      <c r="X9" s="286"/>
      <c r="Y9" s="286"/>
      <c r="Z9" s="287"/>
      <c r="AA9" s="287"/>
      <c r="AB9" s="287"/>
      <c r="AC9" s="287"/>
      <c r="AD9" s="287"/>
      <c r="AE9" s="287"/>
      <c r="AF9" s="287"/>
      <c r="AG9" s="287"/>
      <c r="AH9" s="287"/>
      <c r="AI9" s="287"/>
      <c r="AJ9" s="287"/>
      <c r="AK9" s="287"/>
      <c r="AL9" s="287"/>
      <c r="AM9" s="287"/>
      <c r="AN9" s="287"/>
      <c r="AO9" s="287"/>
      <c r="AP9" s="287"/>
      <c r="AQ9" s="287"/>
      <c r="AR9" s="287"/>
      <c r="AS9" s="287"/>
      <c r="AT9" s="284"/>
      <c r="AU9" s="284"/>
      <c r="AV9" s="284"/>
      <c r="AW9" s="284"/>
      <c r="AX9" s="284"/>
      <c r="AY9" s="284"/>
      <c r="AZ9" s="284"/>
      <c r="BA9" s="284"/>
      <c r="BB9" s="284"/>
      <c r="BC9" s="284"/>
      <c r="BD9" s="284"/>
      <c r="BE9" s="284"/>
      <c r="BF9" s="284"/>
    </row>
    <row r="10" spans="1:61" ht="28.5" customHeight="1" x14ac:dyDescent="0.4">
      <c r="I10" s="564" t="s">
        <v>114</v>
      </c>
      <c r="J10" s="565"/>
      <c r="K10" s="565"/>
      <c r="L10" s="565"/>
      <c r="M10" s="565"/>
      <c r="N10" s="565"/>
      <c r="O10" s="565"/>
      <c r="P10" s="565"/>
      <c r="Q10" s="565"/>
      <c r="R10" s="565"/>
      <c r="S10" s="565"/>
      <c r="T10" s="565"/>
      <c r="U10" s="565"/>
      <c r="V10" s="565"/>
      <c r="W10" s="565"/>
      <c r="X10" s="565"/>
      <c r="Y10" s="565"/>
      <c r="Z10" s="565"/>
      <c r="AA10" s="565"/>
      <c r="AB10" s="565"/>
      <c r="AC10" s="565"/>
      <c r="AD10" s="565"/>
      <c r="AE10" s="565"/>
      <c r="AF10" s="565"/>
      <c r="AG10" s="565"/>
      <c r="AH10" s="565"/>
      <c r="AI10" s="565"/>
      <c r="AJ10" s="565"/>
      <c r="AK10" s="565"/>
      <c r="AL10" s="565"/>
      <c r="AM10" s="565"/>
      <c r="AN10" s="565"/>
      <c r="AO10" s="565"/>
      <c r="AP10" s="565"/>
      <c r="AQ10" s="565"/>
      <c r="AR10" s="565"/>
      <c r="AS10" s="565"/>
      <c r="AT10" s="565"/>
      <c r="AU10" s="565"/>
      <c r="AV10" s="565"/>
      <c r="AW10" s="565"/>
      <c r="AX10" s="565"/>
      <c r="AY10" s="565"/>
      <c r="AZ10" s="565"/>
      <c r="BA10" s="565"/>
      <c r="BB10" s="565"/>
      <c r="BC10" s="565"/>
      <c r="BD10" s="565"/>
      <c r="BE10" s="565"/>
      <c r="BF10" s="565"/>
    </row>
    <row r="11" spans="1:61" ht="18" customHeight="1" x14ac:dyDescent="0.2">
      <c r="A11" s="288"/>
      <c r="B11" s="288"/>
      <c r="C11" s="288"/>
      <c r="D11" s="288"/>
      <c r="H11" s="288"/>
    </row>
    <row r="12" spans="1:61" ht="18" customHeight="1" x14ac:dyDescent="0.25">
      <c r="A12" s="559" t="s">
        <v>8</v>
      </c>
      <c r="B12" s="559"/>
      <c r="C12" s="559"/>
      <c r="D12" s="559"/>
      <c r="G12" s="289" t="str">
        <f>+'Parametrizaciones Advisory'!D274</f>
        <v>Casi cierto</v>
      </c>
      <c r="I12" s="89" t="str">
        <f t="shared" ref="I12:R19" si="0">IF(ISERROR(VLOOKUP(CONCATENATE(A518,$I$58,$G$12),RESXXXX,1,0)),"",A518)</f>
        <v/>
      </c>
      <c r="J12" s="90" t="str">
        <f t="shared" si="0"/>
        <v/>
      </c>
      <c r="K12" s="90" t="str">
        <f t="shared" si="0"/>
        <v/>
      </c>
      <c r="L12" s="90" t="str">
        <f t="shared" si="0"/>
        <v/>
      </c>
      <c r="M12" s="90" t="str">
        <f t="shared" si="0"/>
        <v/>
      </c>
      <c r="N12" s="90" t="str">
        <f t="shared" si="0"/>
        <v/>
      </c>
      <c r="O12" s="90" t="str">
        <f t="shared" si="0"/>
        <v/>
      </c>
      <c r="P12" s="90" t="str">
        <f t="shared" si="0"/>
        <v/>
      </c>
      <c r="Q12" s="90" t="str">
        <f t="shared" si="0"/>
        <v/>
      </c>
      <c r="R12" s="91" t="str">
        <f t="shared" si="0"/>
        <v/>
      </c>
      <c r="S12" s="89" t="str">
        <f t="shared" ref="S12:AB19" si="1">IF(ISERROR(VLOOKUP(CONCATENATE(A518,$S$58,$G$12),RESXXXX,1,0)),"",A518)</f>
        <v/>
      </c>
      <c r="T12" s="90" t="str">
        <f t="shared" si="1"/>
        <v/>
      </c>
      <c r="U12" s="90" t="str">
        <f t="shared" si="1"/>
        <v/>
      </c>
      <c r="V12" s="90" t="str">
        <f t="shared" si="1"/>
        <v/>
      </c>
      <c r="W12" s="90" t="str">
        <f t="shared" si="1"/>
        <v/>
      </c>
      <c r="X12" s="90" t="str">
        <f t="shared" si="1"/>
        <v/>
      </c>
      <c r="Y12" s="90" t="str">
        <f t="shared" si="1"/>
        <v/>
      </c>
      <c r="Z12" s="90" t="str">
        <f t="shared" si="1"/>
        <v/>
      </c>
      <c r="AA12" s="90" t="str">
        <f t="shared" si="1"/>
        <v/>
      </c>
      <c r="AB12" s="90" t="str">
        <f t="shared" si="1"/>
        <v/>
      </c>
      <c r="AC12" s="120" t="str">
        <f t="shared" ref="AC12:AL19" si="2">IF(ISERROR(VLOOKUP(CONCATENATE(A518,$AC$58,$G$12),RESXXXX,1,0)),"",A518)</f>
        <v/>
      </c>
      <c r="AD12" s="121" t="str">
        <f t="shared" si="2"/>
        <v/>
      </c>
      <c r="AE12" s="121" t="str">
        <f t="shared" si="2"/>
        <v/>
      </c>
      <c r="AF12" s="121" t="str">
        <f t="shared" si="2"/>
        <v/>
      </c>
      <c r="AG12" s="121" t="str">
        <f t="shared" si="2"/>
        <v/>
      </c>
      <c r="AH12" s="121" t="str">
        <f t="shared" si="2"/>
        <v/>
      </c>
      <c r="AI12" s="121" t="str">
        <f t="shared" si="2"/>
        <v/>
      </c>
      <c r="AJ12" s="121" t="str">
        <f t="shared" si="2"/>
        <v/>
      </c>
      <c r="AK12" s="121" t="str">
        <f t="shared" si="2"/>
        <v/>
      </c>
      <c r="AL12" s="122" t="str">
        <f t="shared" si="2"/>
        <v/>
      </c>
      <c r="AM12" s="120" t="str">
        <f t="shared" ref="AM12:AV19" si="3">IF(ISERROR(VLOOKUP(CONCATENATE(A518,$AM$58,$G$12),RESXXXX,1,0)),"",A518)</f>
        <v/>
      </c>
      <c r="AN12" s="121" t="str">
        <f t="shared" si="3"/>
        <v/>
      </c>
      <c r="AO12" s="121" t="str">
        <f t="shared" si="3"/>
        <v/>
      </c>
      <c r="AP12" s="121" t="str">
        <f t="shared" si="3"/>
        <v/>
      </c>
      <c r="AQ12" s="121" t="str">
        <f t="shared" si="3"/>
        <v/>
      </c>
      <c r="AR12" s="121" t="str">
        <f t="shared" si="3"/>
        <v/>
      </c>
      <c r="AS12" s="121" t="str">
        <f t="shared" si="3"/>
        <v/>
      </c>
      <c r="AT12" s="121" t="str">
        <f t="shared" si="3"/>
        <v/>
      </c>
      <c r="AU12" s="121" t="str">
        <f t="shared" si="3"/>
        <v/>
      </c>
      <c r="AV12" s="122" t="str">
        <f t="shared" si="3"/>
        <v/>
      </c>
      <c r="AW12" s="120" t="str">
        <f t="shared" ref="AW12:BF19" si="4">IF(ISERROR(VLOOKUP(CONCATENATE(A518,$AW$58,$G$12),RESXXXX,1,0)),"",A518)</f>
        <v/>
      </c>
      <c r="AX12" s="121" t="str">
        <f t="shared" si="4"/>
        <v/>
      </c>
      <c r="AY12" s="121" t="str">
        <f t="shared" si="4"/>
        <v/>
      </c>
      <c r="AZ12" s="121" t="str">
        <f t="shared" si="4"/>
        <v/>
      </c>
      <c r="BA12" s="121" t="str">
        <f t="shared" si="4"/>
        <v/>
      </c>
      <c r="BB12" s="121" t="str">
        <f t="shared" si="4"/>
        <v/>
      </c>
      <c r="BC12" s="121" t="str">
        <f t="shared" si="4"/>
        <v/>
      </c>
      <c r="BD12" s="121" t="str">
        <f t="shared" si="4"/>
        <v/>
      </c>
      <c r="BE12" s="121" t="str">
        <f t="shared" si="4"/>
        <v/>
      </c>
      <c r="BF12" s="122" t="str">
        <f t="shared" si="4"/>
        <v/>
      </c>
      <c r="BH12" s="560" t="s">
        <v>299</v>
      </c>
      <c r="BI12" s="560"/>
    </row>
    <row r="13" spans="1:61" ht="18" customHeight="1" x14ac:dyDescent="0.25">
      <c r="A13" s="559"/>
      <c r="B13" s="559"/>
      <c r="C13" s="559"/>
      <c r="D13" s="559"/>
      <c r="G13" s="289"/>
      <c r="I13" s="95" t="str">
        <f t="shared" si="0"/>
        <v/>
      </c>
      <c r="J13" s="82" t="str">
        <f t="shared" si="0"/>
        <v/>
      </c>
      <c r="K13" s="82" t="str">
        <f t="shared" si="0"/>
        <v/>
      </c>
      <c r="L13" s="82" t="str">
        <f t="shared" si="0"/>
        <v/>
      </c>
      <c r="M13" s="82" t="str">
        <f t="shared" si="0"/>
        <v/>
      </c>
      <c r="N13" s="82" t="str">
        <f t="shared" si="0"/>
        <v/>
      </c>
      <c r="O13" s="82" t="str">
        <f t="shared" si="0"/>
        <v/>
      </c>
      <c r="P13" s="82" t="str">
        <f t="shared" si="0"/>
        <v/>
      </c>
      <c r="Q13" s="82" t="str">
        <f t="shared" si="0"/>
        <v/>
      </c>
      <c r="R13" s="96" t="str">
        <f t="shared" si="0"/>
        <v/>
      </c>
      <c r="S13" s="95" t="str">
        <f t="shared" si="1"/>
        <v/>
      </c>
      <c r="T13" s="82" t="str">
        <f t="shared" si="1"/>
        <v/>
      </c>
      <c r="U13" s="82" t="str">
        <f t="shared" si="1"/>
        <v/>
      </c>
      <c r="V13" s="82" t="str">
        <f t="shared" si="1"/>
        <v/>
      </c>
      <c r="W13" s="82" t="str">
        <f t="shared" si="1"/>
        <v/>
      </c>
      <c r="X13" s="82" t="str">
        <f t="shared" si="1"/>
        <v/>
      </c>
      <c r="Y13" s="82" t="str">
        <f t="shared" si="1"/>
        <v/>
      </c>
      <c r="Z13" s="82" t="str">
        <f t="shared" si="1"/>
        <v/>
      </c>
      <c r="AA13" s="82" t="str">
        <f t="shared" si="1"/>
        <v/>
      </c>
      <c r="AB13" s="82" t="str">
        <f t="shared" si="1"/>
        <v/>
      </c>
      <c r="AC13" s="123" t="str">
        <f t="shared" si="2"/>
        <v/>
      </c>
      <c r="AD13" s="124" t="str">
        <f t="shared" si="2"/>
        <v/>
      </c>
      <c r="AE13" s="124" t="str">
        <f t="shared" si="2"/>
        <v/>
      </c>
      <c r="AF13" s="124" t="str">
        <f t="shared" si="2"/>
        <v/>
      </c>
      <c r="AG13" s="124" t="str">
        <f t="shared" si="2"/>
        <v/>
      </c>
      <c r="AH13" s="124" t="str">
        <f t="shared" si="2"/>
        <v/>
      </c>
      <c r="AI13" s="124" t="str">
        <f t="shared" si="2"/>
        <v/>
      </c>
      <c r="AJ13" s="124" t="str">
        <f t="shared" si="2"/>
        <v/>
      </c>
      <c r="AK13" s="124" t="str">
        <f t="shared" si="2"/>
        <v/>
      </c>
      <c r="AL13" s="125" t="str">
        <f t="shared" si="2"/>
        <v/>
      </c>
      <c r="AM13" s="123" t="str">
        <f t="shared" si="3"/>
        <v/>
      </c>
      <c r="AN13" s="124" t="str">
        <f t="shared" si="3"/>
        <v/>
      </c>
      <c r="AO13" s="124" t="str">
        <f t="shared" si="3"/>
        <v/>
      </c>
      <c r="AP13" s="124" t="str">
        <f t="shared" si="3"/>
        <v/>
      </c>
      <c r="AQ13" s="124" t="str">
        <f t="shared" si="3"/>
        <v/>
      </c>
      <c r="AR13" s="124" t="str">
        <f t="shared" si="3"/>
        <v/>
      </c>
      <c r="AS13" s="124" t="str">
        <f t="shared" si="3"/>
        <v/>
      </c>
      <c r="AT13" s="124" t="str">
        <f t="shared" si="3"/>
        <v/>
      </c>
      <c r="AU13" s="124" t="str">
        <f t="shared" si="3"/>
        <v/>
      </c>
      <c r="AV13" s="125" t="str">
        <f t="shared" si="3"/>
        <v/>
      </c>
      <c r="AW13" s="123" t="str">
        <f t="shared" si="4"/>
        <v/>
      </c>
      <c r="AX13" s="124" t="str">
        <f t="shared" si="4"/>
        <v/>
      </c>
      <c r="AY13" s="124" t="str">
        <f t="shared" si="4"/>
        <v/>
      </c>
      <c r="AZ13" s="124" t="str">
        <f t="shared" si="4"/>
        <v/>
      </c>
      <c r="BA13" s="124" t="str">
        <f t="shared" si="4"/>
        <v/>
      </c>
      <c r="BB13" s="124" t="str">
        <f t="shared" si="4"/>
        <v/>
      </c>
      <c r="BC13" s="124" t="str">
        <f t="shared" si="4"/>
        <v/>
      </c>
      <c r="BD13" s="124" t="str">
        <f t="shared" si="4"/>
        <v/>
      </c>
      <c r="BE13" s="124" t="str">
        <f t="shared" si="4"/>
        <v/>
      </c>
      <c r="BF13" s="125" t="str">
        <f t="shared" si="4"/>
        <v/>
      </c>
      <c r="BH13" s="560"/>
      <c r="BI13" s="560"/>
    </row>
    <row r="14" spans="1:61" ht="18" customHeight="1" x14ac:dyDescent="0.25">
      <c r="A14" s="559"/>
      <c r="B14" s="559"/>
      <c r="C14" s="559"/>
      <c r="D14" s="559"/>
      <c r="G14" s="289"/>
      <c r="I14" s="95" t="str">
        <f t="shared" si="0"/>
        <v/>
      </c>
      <c r="J14" s="82" t="str">
        <f t="shared" si="0"/>
        <v/>
      </c>
      <c r="K14" s="82" t="str">
        <f t="shared" si="0"/>
        <v/>
      </c>
      <c r="L14" s="82" t="str">
        <f t="shared" si="0"/>
        <v/>
      </c>
      <c r="M14" s="82" t="str">
        <f t="shared" si="0"/>
        <v/>
      </c>
      <c r="N14" s="82" t="str">
        <f t="shared" si="0"/>
        <v/>
      </c>
      <c r="O14" s="82" t="str">
        <f t="shared" si="0"/>
        <v/>
      </c>
      <c r="P14" s="82" t="str">
        <f t="shared" si="0"/>
        <v/>
      </c>
      <c r="Q14" s="82" t="str">
        <f t="shared" si="0"/>
        <v/>
      </c>
      <c r="R14" s="96" t="str">
        <f t="shared" si="0"/>
        <v/>
      </c>
      <c r="S14" s="95" t="str">
        <f t="shared" si="1"/>
        <v/>
      </c>
      <c r="T14" s="82" t="str">
        <f t="shared" si="1"/>
        <v/>
      </c>
      <c r="U14" s="82" t="str">
        <f t="shared" si="1"/>
        <v/>
      </c>
      <c r="V14" s="82" t="str">
        <f t="shared" si="1"/>
        <v/>
      </c>
      <c r="W14" s="82" t="str">
        <f t="shared" si="1"/>
        <v/>
      </c>
      <c r="X14" s="82" t="str">
        <f t="shared" si="1"/>
        <v/>
      </c>
      <c r="Y14" s="82" t="str">
        <f t="shared" si="1"/>
        <v/>
      </c>
      <c r="Z14" s="82" t="str">
        <f t="shared" si="1"/>
        <v/>
      </c>
      <c r="AA14" s="82" t="str">
        <f t="shared" si="1"/>
        <v/>
      </c>
      <c r="AB14" s="82" t="str">
        <f t="shared" si="1"/>
        <v/>
      </c>
      <c r="AC14" s="123" t="str">
        <f t="shared" si="2"/>
        <v/>
      </c>
      <c r="AD14" s="124" t="str">
        <f t="shared" si="2"/>
        <v/>
      </c>
      <c r="AE14" s="124" t="str">
        <f t="shared" si="2"/>
        <v/>
      </c>
      <c r="AF14" s="124" t="str">
        <f t="shared" si="2"/>
        <v/>
      </c>
      <c r="AG14" s="124" t="str">
        <f t="shared" si="2"/>
        <v/>
      </c>
      <c r="AH14" s="124" t="str">
        <f t="shared" si="2"/>
        <v/>
      </c>
      <c r="AI14" s="124" t="str">
        <f t="shared" si="2"/>
        <v/>
      </c>
      <c r="AJ14" s="124" t="str">
        <f t="shared" si="2"/>
        <v/>
      </c>
      <c r="AK14" s="124" t="str">
        <f t="shared" si="2"/>
        <v/>
      </c>
      <c r="AL14" s="125" t="str">
        <f t="shared" si="2"/>
        <v/>
      </c>
      <c r="AM14" s="123" t="str">
        <f t="shared" si="3"/>
        <v/>
      </c>
      <c r="AN14" s="124" t="str">
        <f t="shared" si="3"/>
        <v/>
      </c>
      <c r="AO14" s="124" t="str">
        <f t="shared" si="3"/>
        <v/>
      </c>
      <c r="AP14" s="124" t="str">
        <f t="shared" si="3"/>
        <v/>
      </c>
      <c r="AQ14" s="124" t="str">
        <f t="shared" si="3"/>
        <v/>
      </c>
      <c r="AR14" s="124" t="str">
        <f t="shared" si="3"/>
        <v/>
      </c>
      <c r="AS14" s="124" t="str">
        <f t="shared" si="3"/>
        <v/>
      </c>
      <c r="AT14" s="124" t="str">
        <f t="shared" si="3"/>
        <v/>
      </c>
      <c r="AU14" s="124" t="str">
        <f t="shared" si="3"/>
        <v/>
      </c>
      <c r="AV14" s="125" t="str">
        <f t="shared" si="3"/>
        <v/>
      </c>
      <c r="AW14" s="123" t="str">
        <f t="shared" si="4"/>
        <v/>
      </c>
      <c r="AX14" s="124" t="str">
        <f t="shared" si="4"/>
        <v/>
      </c>
      <c r="AY14" s="124" t="str">
        <f t="shared" si="4"/>
        <v/>
      </c>
      <c r="AZ14" s="124" t="str">
        <f t="shared" si="4"/>
        <v/>
      </c>
      <c r="BA14" s="124" t="str">
        <f t="shared" si="4"/>
        <v/>
      </c>
      <c r="BB14" s="124" t="str">
        <f t="shared" si="4"/>
        <v/>
      </c>
      <c r="BC14" s="124" t="str">
        <f t="shared" si="4"/>
        <v/>
      </c>
      <c r="BD14" s="124" t="str">
        <f t="shared" si="4"/>
        <v/>
      </c>
      <c r="BE14" s="124" t="str">
        <f t="shared" si="4"/>
        <v/>
      </c>
      <c r="BF14" s="125" t="str">
        <f t="shared" si="4"/>
        <v/>
      </c>
      <c r="BH14" s="560"/>
      <c r="BI14" s="560"/>
    </row>
    <row r="15" spans="1:61" ht="18" customHeight="1" x14ac:dyDescent="0.25">
      <c r="A15" s="559"/>
      <c r="B15" s="559"/>
      <c r="C15" s="559"/>
      <c r="D15" s="559"/>
      <c r="G15" s="289"/>
      <c r="I15" s="95" t="str">
        <f t="shared" si="0"/>
        <v/>
      </c>
      <c r="J15" s="82" t="str">
        <f t="shared" si="0"/>
        <v/>
      </c>
      <c r="K15" s="82" t="str">
        <f t="shared" si="0"/>
        <v/>
      </c>
      <c r="L15" s="82" t="str">
        <f t="shared" si="0"/>
        <v/>
      </c>
      <c r="M15" s="82" t="str">
        <f t="shared" si="0"/>
        <v/>
      </c>
      <c r="N15" s="82" t="str">
        <f t="shared" si="0"/>
        <v/>
      </c>
      <c r="O15" s="82" t="str">
        <f t="shared" si="0"/>
        <v/>
      </c>
      <c r="P15" s="82" t="str">
        <f t="shared" si="0"/>
        <v/>
      </c>
      <c r="Q15" s="82" t="str">
        <f t="shared" si="0"/>
        <v/>
      </c>
      <c r="R15" s="96" t="str">
        <f t="shared" si="0"/>
        <v/>
      </c>
      <c r="S15" s="95" t="str">
        <f t="shared" si="1"/>
        <v/>
      </c>
      <c r="T15" s="82" t="str">
        <f t="shared" si="1"/>
        <v/>
      </c>
      <c r="U15" s="82" t="str">
        <f t="shared" si="1"/>
        <v/>
      </c>
      <c r="V15" s="82" t="str">
        <f t="shared" si="1"/>
        <v/>
      </c>
      <c r="W15" s="82" t="str">
        <f t="shared" si="1"/>
        <v/>
      </c>
      <c r="X15" s="82" t="str">
        <f t="shared" si="1"/>
        <v/>
      </c>
      <c r="Y15" s="82" t="str">
        <f t="shared" si="1"/>
        <v/>
      </c>
      <c r="Z15" s="82" t="str">
        <f t="shared" si="1"/>
        <v/>
      </c>
      <c r="AA15" s="82" t="str">
        <f t="shared" si="1"/>
        <v/>
      </c>
      <c r="AB15" s="82" t="str">
        <f t="shared" si="1"/>
        <v/>
      </c>
      <c r="AC15" s="123" t="str">
        <f t="shared" si="2"/>
        <v/>
      </c>
      <c r="AD15" s="124" t="str">
        <f t="shared" si="2"/>
        <v/>
      </c>
      <c r="AE15" s="124" t="str">
        <f t="shared" si="2"/>
        <v/>
      </c>
      <c r="AF15" s="124" t="str">
        <f t="shared" si="2"/>
        <v/>
      </c>
      <c r="AG15" s="124" t="str">
        <f t="shared" si="2"/>
        <v/>
      </c>
      <c r="AH15" s="124" t="str">
        <f t="shared" si="2"/>
        <v/>
      </c>
      <c r="AI15" s="124" t="str">
        <f t="shared" si="2"/>
        <v/>
      </c>
      <c r="AJ15" s="124" t="str">
        <f t="shared" si="2"/>
        <v/>
      </c>
      <c r="AK15" s="124" t="str">
        <f t="shared" si="2"/>
        <v/>
      </c>
      <c r="AL15" s="125" t="str">
        <f t="shared" si="2"/>
        <v/>
      </c>
      <c r="AM15" s="123" t="str">
        <f t="shared" si="3"/>
        <v/>
      </c>
      <c r="AN15" s="124" t="str">
        <f t="shared" si="3"/>
        <v/>
      </c>
      <c r="AO15" s="124" t="str">
        <f t="shared" si="3"/>
        <v/>
      </c>
      <c r="AP15" s="124" t="str">
        <f t="shared" si="3"/>
        <v/>
      </c>
      <c r="AQ15" s="124" t="str">
        <f t="shared" si="3"/>
        <v/>
      </c>
      <c r="AR15" s="124" t="str">
        <f t="shared" si="3"/>
        <v/>
      </c>
      <c r="AS15" s="124" t="str">
        <f t="shared" si="3"/>
        <v/>
      </c>
      <c r="AT15" s="124" t="str">
        <f t="shared" si="3"/>
        <v/>
      </c>
      <c r="AU15" s="124" t="str">
        <f t="shared" si="3"/>
        <v/>
      </c>
      <c r="AV15" s="125" t="str">
        <f t="shared" si="3"/>
        <v/>
      </c>
      <c r="AW15" s="123" t="str">
        <f t="shared" si="4"/>
        <v/>
      </c>
      <c r="AX15" s="124" t="str">
        <f t="shared" si="4"/>
        <v/>
      </c>
      <c r="AY15" s="124" t="str">
        <f t="shared" si="4"/>
        <v/>
      </c>
      <c r="AZ15" s="124" t="str">
        <f t="shared" si="4"/>
        <v/>
      </c>
      <c r="BA15" s="124" t="str">
        <f t="shared" si="4"/>
        <v/>
      </c>
      <c r="BB15" s="124" t="str">
        <f t="shared" si="4"/>
        <v/>
      </c>
      <c r="BC15" s="124" t="str">
        <f t="shared" si="4"/>
        <v/>
      </c>
      <c r="BD15" s="124" t="str">
        <f t="shared" si="4"/>
        <v/>
      </c>
      <c r="BE15" s="124" t="str">
        <f t="shared" si="4"/>
        <v/>
      </c>
      <c r="BF15" s="125" t="str">
        <f t="shared" si="4"/>
        <v/>
      </c>
      <c r="BH15" s="560"/>
      <c r="BI15" s="560"/>
    </row>
    <row r="16" spans="1:61" ht="18" customHeight="1" x14ac:dyDescent="0.25">
      <c r="A16" s="559"/>
      <c r="B16" s="559"/>
      <c r="C16" s="559"/>
      <c r="D16" s="559"/>
      <c r="E16" s="290"/>
      <c r="G16" s="291"/>
      <c r="I16" s="95" t="str">
        <f t="shared" si="0"/>
        <v/>
      </c>
      <c r="J16" s="82" t="str">
        <f t="shared" si="0"/>
        <v/>
      </c>
      <c r="K16" s="82" t="str">
        <f t="shared" si="0"/>
        <v/>
      </c>
      <c r="L16" s="82" t="str">
        <f t="shared" si="0"/>
        <v/>
      </c>
      <c r="M16" s="82" t="str">
        <f t="shared" si="0"/>
        <v/>
      </c>
      <c r="N16" s="82" t="str">
        <f t="shared" si="0"/>
        <v/>
      </c>
      <c r="O16" s="82" t="str">
        <f t="shared" si="0"/>
        <v/>
      </c>
      <c r="P16" s="82" t="str">
        <f t="shared" si="0"/>
        <v/>
      </c>
      <c r="Q16" s="82" t="str">
        <f t="shared" si="0"/>
        <v/>
      </c>
      <c r="R16" s="96" t="str">
        <f t="shared" si="0"/>
        <v/>
      </c>
      <c r="S16" s="95" t="str">
        <f t="shared" si="1"/>
        <v/>
      </c>
      <c r="T16" s="82" t="str">
        <f t="shared" si="1"/>
        <v/>
      </c>
      <c r="U16" s="82" t="str">
        <f t="shared" si="1"/>
        <v/>
      </c>
      <c r="V16" s="82" t="str">
        <f t="shared" si="1"/>
        <v/>
      </c>
      <c r="W16" s="82" t="str">
        <f t="shared" si="1"/>
        <v/>
      </c>
      <c r="X16" s="82" t="str">
        <f t="shared" si="1"/>
        <v/>
      </c>
      <c r="Y16" s="82" t="str">
        <f t="shared" si="1"/>
        <v/>
      </c>
      <c r="Z16" s="82" t="str">
        <f t="shared" si="1"/>
        <v/>
      </c>
      <c r="AA16" s="82" t="str">
        <f t="shared" si="1"/>
        <v/>
      </c>
      <c r="AB16" s="82" t="str">
        <f t="shared" si="1"/>
        <v/>
      </c>
      <c r="AC16" s="123" t="str">
        <f t="shared" si="2"/>
        <v/>
      </c>
      <c r="AD16" s="124" t="str">
        <f t="shared" si="2"/>
        <v/>
      </c>
      <c r="AE16" s="124" t="str">
        <f t="shared" si="2"/>
        <v/>
      </c>
      <c r="AF16" s="124" t="str">
        <f t="shared" si="2"/>
        <v/>
      </c>
      <c r="AG16" s="124" t="str">
        <f t="shared" si="2"/>
        <v/>
      </c>
      <c r="AH16" s="124" t="str">
        <f t="shared" si="2"/>
        <v/>
      </c>
      <c r="AI16" s="124" t="str">
        <f t="shared" si="2"/>
        <v/>
      </c>
      <c r="AJ16" s="124" t="str">
        <f t="shared" si="2"/>
        <v/>
      </c>
      <c r="AK16" s="124" t="str">
        <f t="shared" si="2"/>
        <v/>
      </c>
      <c r="AL16" s="125" t="str">
        <f t="shared" si="2"/>
        <v/>
      </c>
      <c r="AM16" s="123" t="str">
        <f t="shared" si="3"/>
        <v/>
      </c>
      <c r="AN16" s="124" t="str">
        <f t="shared" si="3"/>
        <v/>
      </c>
      <c r="AO16" s="124" t="str">
        <f t="shared" si="3"/>
        <v/>
      </c>
      <c r="AP16" s="124" t="str">
        <f t="shared" si="3"/>
        <v/>
      </c>
      <c r="AQ16" s="124" t="str">
        <f t="shared" si="3"/>
        <v/>
      </c>
      <c r="AR16" s="124" t="str">
        <f t="shared" si="3"/>
        <v/>
      </c>
      <c r="AS16" s="124" t="str">
        <f t="shared" si="3"/>
        <v/>
      </c>
      <c r="AT16" s="124" t="str">
        <f t="shared" si="3"/>
        <v/>
      </c>
      <c r="AU16" s="124" t="str">
        <f t="shared" si="3"/>
        <v/>
      </c>
      <c r="AV16" s="125" t="str">
        <f t="shared" si="3"/>
        <v/>
      </c>
      <c r="AW16" s="123" t="str">
        <f t="shared" si="4"/>
        <v/>
      </c>
      <c r="AX16" s="124" t="str">
        <f t="shared" si="4"/>
        <v/>
      </c>
      <c r="AY16" s="124" t="str">
        <f t="shared" si="4"/>
        <v/>
      </c>
      <c r="AZ16" s="124" t="str">
        <f t="shared" si="4"/>
        <v/>
      </c>
      <c r="BA16" s="124" t="str">
        <f t="shared" si="4"/>
        <v/>
      </c>
      <c r="BB16" s="124" t="str">
        <f t="shared" si="4"/>
        <v/>
      </c>
      <c r="BC16" s="124" t="str">
        <f t="shared" si="4"/>
        <v/>
      </c>
      <c r="BD16" s="124" t="str">
        <f t="shared" si="4"/>
        <v/>
      </c>
      <c r="BE16" s="124" t="str">
        <f t="shared" si="4"/>
        <v/>
      </c>
      <c r="BF16" s="125" t="str">
        <f t="shared" si="4"/>
        <v/>
      </c>
      <c r="BH16" s="560"/>
      <c r="BI16" s="560"/>
    </row>
    <row r="17" spans="1:61" ht="18" customHeight="1" x14ac:dyDescent="0.25">
      <c r="A17" s="559"/>
      <c r="B17" s="559"/>
      <c r="C17" s="559"/>
      <c r="D17" s="559"/>
      <c r="E17" s="290"/>
      <c r="G17" s="291"/>
      <c r="I17" s="95" t="str">
        <f t="shared" si="0"/>
        <v/>
      </c>
      <c r="J17" s="82" t="str">
        <f t="shared" si="0"/>
        <v/>
      </c>
      <c r="K17" s="82" t="str">
        <f t="shared" si="0"/>
        <v/>
      </c>
      <c r="L17" s="82" t="str">
        <f t="shared" si="0"/>
        <v/>
      </c>
      <c r="M17" s="82" t="str">
        <f t="shared" si="0"/>
        <v/>
      </c>
      <c r="N17" s="82" t="str">
        <f t="shared" si="0"/>
        <v/>
      </c>
      <c r="O17" s="82" t="str">
        <f t="shared" si="0"/>
        <v/>
      </c>
      <c r="P17" s="82" t="str">
        <f t="shared" si="0"/>
        <v/>
      </c>
      <c r="Q17" s="82" t="str">
        <f t="shared" si="0"/>
        <v/>
      </c>
      <c r="R17" s="96" t="str">
        <f t="shared" si="0"/>
        <v/>
      </c>
      <c r="S17" s="95" t="str">
        <f t="shared" si="1"/>
        <v/>
      </c>
      <c r="T17" s="82" t="str">
        <f t="shared" si="1"/>
        <v/>
      </c>
      <c r="U17" s="82" t="str">
        <f t="shared" si="1"/>
        <v/>
      </c>
      <c r="V17" s="82" t="str">
        <f t="shared" si="1"/>
        <v/>
      </c>
      <c r="W17" s="82" t="str">
        <f t="shared" si="1"/>
        <v/>
      </c>
      <c r="X17" s="82" t="str">
        <f t="shared" si="1"/>
        <v/>
      </c>
      <c r="Y17" s="82" t="str">
        <f t="shared" si="1"/>
        <v/>
      </c>
      <c r="Z17" s="82" t="str">
        <f t="shared" si="1"/>
        <v/>
      </c>
      <c r="AA17" s="82" t="str">
        <f t="shared" si="1"/>
        <v/>
      </c>
      <c r="AB17" s="82" t="str">
        <f t="shared" si="1"/>
        <v/>
      </c>
      <c r="AC17" s="123" t="str">
        <f t="shared" si="2"/>
        <v/>
      </c>
      <c r="AD17" s="124" t="str">
        <f t="shared" si="2"/>
        <v/>
      </c>
      <c r="AE17" s="124" t="str">
        <f t="shared" si="2"/>
        <v/>
      </c>
      <c r="AF17" s="124" t="str">
        <f t="shared" si="2"/>
        <v/>
      </c>
      <c r="AG17" s="124" t="str">
        <f t="shared" si="2"/>
        <v/>
      </c>
      <c r="AH17" s="124" t="str">
        <f t="shared" si="2"/>
        <v/>
      </c>
      <c r="AI17" s="124" t="str">
        <f t="shared" si="2"/>
        <v/>
      </c>
      <c r="AJ17" s="124" t="str">
        <f t="shared" si="2"/>
        <v/>
      </c>
      <c r="AK17" s="124" t="str">
        <f t="shared" si="2"/>
        <v/>
      </c>
      <c r="AL17" s="125" t="str">
        <f t="shared" si="2"/>
        <v/>
      </c>
      <c r="AM17" s="123" t="str">
        <f t="shared" si="3"/>
        <v/>
      </c>
      <c r="AN17" s="124" t="str">
        <f t="shared" si="3"/>
        <v/>
      </c>
      <c r="AO17" s="124" t="str">
        <f t="shared" si="3"/>
        <v/>
      </c>
      <c r="AP17" s="124" t="str">
        <f t="shared" si="3"/>
        <v/>
      </c>
      <c r="AQ17" s="124" t="str">
        <f t="shared" si="3"/>
        <v/>
      </c>
      <c r="AR17" s="124" t="str">
        <f t="shared" si="3"/>
        <v/>
      </c>
      <c r="AS17" s="124" t="str">
        <f t="shared" si="3"/>
        <v/>
      </c>
      <c r="AT17" s="124" t="str">
        <f t="shared" si="3"/>
        <v/>
      </c>
      <c r="AU17" s="124" t="str">
        <f t="shared" si="3"/>
        <v/>
      </c>
      <c r="AV17" s="125" t="str">
        <f t="shared" si="3"/>
        <v/>
      </c>
      <c r="AW17" s="123" t="str">
        <f t="shared" si="4"/>
        <v/>
      </c>
      <c r="AX17" s="124" t="str">
        <f t="shared" si="4"/>
        <v/>
      </c>
      <c r="AY17" s="124" t="str">
        <f t="shared" si="4"/>
        <v/>
      </c>
      <c r="AZ17" s="124" t="str">
        <f t="shared" si="4"/>
        <v/>
      </c>
      <c r="BA17" s="124" t="str">
        <f t="shared" si="4"/>
        <v/>
      </c>
      <c r="BB17" s="124" t="str">
        <f t="shared" si="4"/>
        <v/>
      </c>
      <c r="BC17" s="124" t="str">
        <f t="shared" si="4"/>
        <v/>
      </c>
      <c r="BD17" s="124" t="str">
        <f t="shared" si="4"/>
        <v/>
      </c>
      <c r="BE17" s="124" t="str">
        <f t="shared" si="4"/>
        <v/>
      </c>
      <c r="BF17" s="125" t="str">
        <f t="shared" si="4"/>
        <v/>
      </c>
      <c r="BH17" s="560"/>
      <c r="BI17" s="560"/>
    </row>
    <row r="18" spans="1:61" ht="18" customHeight="1" x14ac:dyDescent="0.25">
      <c r="A18" s="559"/>
      <c r="B18" s="559"/>
      <c r="C18" s="559"/>
      <c r="D18" s="559"/>
      <c r="E18" s="290"/>
      <c r="G18" s="291"/>
      <c r="I18" s="95" t="str">
        <f t="shared" si="0"/>
        <v/>
      </c>
      <c r="J18" s="82" t="str">
        <f t="shared" si="0"/>
        <v/>
      </c>
      <c r="K18" s="82" t="str">
        <f t="shared" si="0"/>
        <v/>
      </c>
      <c r="L18" s="82" t="str">
        <f t="shared" si="0"/>
        <v/>
      </c>
      <c r="M18" s="82" t="str">
        <f t="shared" si="0"/>
        <v/>
      </c>
      <c r="N18" s="82" t="str">
        <f t="shared" si="0"/>
        <v/>
      </c>
      <c r="O18" s="82" t="str">
        <f t="shared" si="0"/>
        <v/>
      </c>
      <c r="P18" s="82" t="str">
        <f t="shared" si="0"/>
        <v/>
      </c>
      <c r="Q18" s="82" t="str">
        <f t="shared" si="0"/>
        <v/>
      </c>
      <c r="R18" s="96" t="str">
        <f t="shared" si="0"/>
        <v/>
      </c>
      <c r="S18" s="95" t="str">
        <f t="shared" si="1"/>
        <v/>
      </c>
      <c r="T18" s="82" t="str">
        <f t="shared" si="1"/>
        <v/>
      </c>
      <c r="U18" s="82" t="str">
        <f t="shared" si="1"/>
        <v/>
      </c>
      <c r="V18" s="82" t="str">
        <f t="shared" si="1"/>
        <v/>
      </c>
      <c r="W18" s="82" t="str">
        <f t="shared" si="1"/>
        <v/>
      </c>
      <c r="X18" s="82" t="str">
        <f t="shared" si="1"/>
        <v/>
      </c>
      <c r="Y18" s="82" t="str">
        <f t="shared" si="1"/>
        <v/>
      </c>
      <c r="Z18" s="82" t="str">
        <f t="shared" si="1"/>
        <v/>
      </c>
      <c r="AA18" s="82" t="str">
        <f t="shared" si="1"/>
        <v/>
      </c>
      <c r="AB18" s="82" t="str">
        <f t="shared" si="1"/>
        <v/>
      </c>
      <c r="AC18" s="123" t="str">
        <f t="shared" si="2"/>
        <v/>
      </c>
      <c r="AD18" s="124" t="str">
        <f t="shared" si="2"/>
        <v/>
      </c>
      <c r="AE18" s="124" t="str">
        <f t="shared" si="2"/>
        <v/>
      </c>
      <c r="AF18" s="124" t="str">
        <f t="shared" si="2"/>
        <v/>
      </c>
      <c r="AG18" s="124" t="str">
        <f t="shared" si="2"/>
        <v/>
      </c>
      <c r="AH18" s="124" t="str">
        <f t="shared" si="2"/>
        <v/>
      </c>
      <c r="AI18" s="124" t="str">
        <f t="shared" si="2"/>
        <v/>
      </c>
      <c r="AJ18" s="124" t="str">
        <f t="shared" si="2"/>
        <v/>
      </c>
      <c r="AK18" s="124" t="str">
        <f t="shared" si="2"/>
        <v/>
      </c>
      <c r="AL18" s="125" t="str">
        <f t="shared" si="2"/>
        <v/>
      </c>
      <c r="AM18" s="123" t="str">
        <f t="shared" si="3"/>
        <v/>
      </c>
      <c r="AN18" s="124" t="str">
        <f t="shared" si="3"/>
        <v/>
      </c>
      <c r="AO18" s="124" t="str">
        <f t="shared" si="3"/>
        <v/>
      </c>
      <c r="AP18" s="124" t="str">
        <f t="shared" si="3"/>
        <v/>
      </c>
      <c r="AQ18" s="124" t="str">
        <f t="shared" si="3"/>
        <v/>
      </c>
      <c r="AR18" s="124" t="str">
        <f t="shared" si="3"/>
        <v/>
      </c>
      <c r="AS18" s="124" t="str">
        <f t="shared" si="3"/>
        <v/>
      </c>
      <c r="AT18" s="124" t="str">
        <f t="shared" si="3"/>
        <v/>
      </c>
      <c r="AU18" s="124" t="str">
        <f t="shared" si="3"/>
        <v/>
      </c>
      <c r="AV18" s="125" t="str">
        <f t="shared" si="3"/>
        <v/>
      </c>
      <c r="AW18" s="123" t="str">
        <f t="shared" si="4"/>
        <v/>
      </c>
      <c r="AX18" s="124" t="str">
        <f t="shared" si="4"/>
        <v/>
      </c>
      <c r="AY18" s="124" t="str">
        <f t="shared" si="4"/>
        <v/>
      </c>
      <c r="AZ18" s="124" t="str">
        <f t="shared" si="4"/>
        <v/>
      </c>
      <c r="BA18" s="124" t="str">
        <f t="shared" si="4"/>
        <v/>
      </c>
      <c r="BB18" s="124" t="str">
        <f t="shared" si="4"/>
        <v/>
      </c>
      <c r="BC18" s="124" t="str">
        <f t="shared" si="4"/>
        <v/>
      </c>
      <c r="BD18" s="124" t="str">
        <f t="shared" si="4"/>
        <v/>
      </c>
      <c r="BE18" s="124" t="str">
        <f t="shared" si="4"/>
        <v/>
      </c>
      <c r="BF18" s="125" t="str">
        <f t="shared" si="4"/>
        <v/>
      </c>
      <c r="BH18" s="560"/>
      <c r="BI18" s="560"/>
    </row>
    <row r="19" spans="1:61" ht="18" customHeight="1" x14ac:dyDescent="0.25">
      <c r="A19" s="559"/>
      <c r="B19" s="559"/>
      <c r="C19" s="559"/>
      <c r="D19" s="559"/>
      <c r="E19" s="290"/>
      <c r="G19" s="291"/>
      <c r="I19" s="100" t="str">
        <f t="shared" si="0"/>
        <v/>
      </c>
      <c r="J19" s="101" t="str">
        <f t="shared" si="0"/>
        <v/>
      </c>
      <c r="K19" s="101" t="str">
        <f t="shared" si="0"/>
        <v/>
      </c>
      <c r="L19" s="101" t="str">
        <f t="shared" si="0"/>
        <v/>
      </c>
      <c r="M19" s="101" t="str">
        <f t="shared" si="0"/>
        <v/>
      </c>
      <c r="N19" s="101" t="str">
        <f t="shared" si="0"/>
        <v/>
      </c>
      <c r="O19" s="101" t="str">
        <f t="shared" si="0"/>
        <v/>
      </c>
      <c r="P19" s="101" t="str">
        <f t="shared" si="0"/>
        <v/>
      </c>
      <c r="Q19" s="101" t="str">
        <f t="shared" si="0"/>
        <v/>
      </c>
      <c r="R19" s="102" t="str">
        <f t="shared" si="0"/>
        <v/>
      </c>
      <c r="S19" s="100" t="str">
        <f t="shared" si="1"/>
        <v/>
      </c>
      <c r="T19" s="101" t="str">
        <f t="shared" si="1"/>
        <v/>
      </c>
      <c r="U19" s="101" t="str">
        <f t="shared" si="1"/>
        <v/>
      </c>
      <c r="V19" s="101" t="str">
        <f t="shared" si="1"/>
        <v/>
      </c>
      <c r="W19" s="101" t="str">
        <f t="shared" si="1"/>
        <v/>
      </c>
      <c r="X19" s="101" t="str">
        <f t="shared" si="1"/>
        <v/>
      </c>
      <c r="Y19" s="101" t="str">
        <f t="shared" si="1"/>
        <v/>
      </c>
      <c r="Z19" s="101" t="str">
        <f t="shared" si="1"/>
        <v/>
      </c>
      <c r="AA19" s="101" t="str">
        <f t="shared" si="1"/>
        <v/>
      </c>
      <c r="AB19" s="101" t="str">
        <f t="shared" si="1"/>
        <v/>
      </c>
      <c r="AC19" s="126" t="str">
        <f t="shared" si="2"/>
        <v/>
      </c>
      <c r="AD19" s="127" t="str">
        <f t="shared" si="2"/>
        <v/>
      </c>
      <c r="AE19" s="127" t="str">
        <f t="shared" si="2"/>
        <v/>
      </c>
      <c r="AF19" s="127" t="str">
        <f t="shared" si="2"/>
        <v/>
      </c>
      <c r="AG19" s="127" t="str">
        <f t="shared" si="2"/>
        <v/>
      </c>
      <c r="AH19" s="127" t="str">
        <f t="shared" si="2"/>
        <v/>
      </c>
      <c r="AI19" s="127" t="str">
        <f t="shared" si="2"/>
        <v/>
      </c>
      <c r="AJ19" s="127" t="str">
        <f t="shared" si="2"/>
        <v/>
      </c>
      <c r="AK19" s="127" t="str">
        <f t="shared" si="2"/>
        <v/>
      </c>
      <c r="AL19" s="128" t="str">
        <f t="shared" si="2"/>
        <v/>
      </c>
      <c r="AM19" s="126" t="str">
        <f t="shared" si="3"/>
        <v/>
      </c>
      <c r="AN19" s="127" t="str">
        <f t="shared" si="3"/>
        <v/>
      </c>
      <c r="AO19" s="127" t="str">
        <f t="shared" si="3"/>
        <v/>
      </c>
      <c r="AP19" s="127" t="str">
        <f t="shared" si="3"/>
        <v/>
      </c>
      <c r="AQ19" s="127" t="str">
        <f t="shared" si="3"/>
        <v/>
      </c>
      <c r="AR19" s="127" t="str">
        <f t="shared" si="3"/>
        <v/>
      </c>
      <c r="AS19" s="127" t="str">
        <f t="shared" si="3"/>
        <v/>
      </c>
      <c r="AT19" s="127" t="str">
        <f t="shared" si="3"/>
        <v/>
      </c>
      <c r="AU19" s="127" t="str">
        <f t="shared" si="3"/>
        <v/>
      </c>
      <c r="AV19" s="128" t="str">
        <f t="shared" si="3"/>
        <v/>
      </c>
      <c r="AW19" s="126" t="str">
        <f t="shared" si="4"/>
        <v/>
      </c>
      <c r="AX19" s="127" t="str">
        <f t="shared" si="4"/>
        <v/>
      </c>
      <c r="AY19" s="127" t="str">
        <f t="shared" si="4"/>
        <v/>
      </c>
      <c r="AZ19" s="127" t="str">
        <f t="shared" si="4"/>
        <v/>
      </c>
      <c r="BA19" s="127" t="str">
        <f t="shared" si="4"/>
        <v/>
      </c>
      <c r="BB19" s="127" t="str">
        <f t="shared" si="4"/>
        <v/>
      </c>
      <c r="BC19" s="127" t="str">
        <f t="shared" si="4"/>
        <v/>
      </c>
      <c r="BD19" s="127" t="str">
        <f t="shared" si="4"/>
        <v/>
      </c>
      <c r="BE19" s="127" t="str">
        <f t="shared" si="4"/>
        <v/>
      </c>
      <c r="BF19" s="128" t="str">
        <f t="shared" si="4"/>
        <v/>
      </c>
      <c r="BH19" s="560"/>
      <c r="BI19" s="560"/>
    </row>
    <row r="20" spans="1:61" ht="18" customHeight="1" x14ac:dyDescent="0.25">
      <c r="A20" s="559"/>
      <c r="B20" s="559"/>
      <c r="C20" s="559"/>
      <c r="D20" s="559"/>
      <c r="E20" s="290"/>
      <c r="G20" s="291" t="str">
        <f>+'Parametrizaciones Advisory'!D275</f>
        <v>Probable</v>
      </c>
      <c r="I20" s="86" t="str">
        <f t="shared" ref="I20:R27" si="5">IF(ISERROR(VLOOKUP(CONCATENATE(A518,$I$58,$G$20),RESXXXX,1,0)),"",A518)</f>
        <v/>
      </c>
      <c r="J20" s="87" t="str">
        <f t="shared" si="5"/>
        <v/>
      </c>
      <c r="K20" s="87" t="str">
        <f t="shared" si="5"/>
        <v/>
      </c>
      <c r="L20" s="87" t="str">
        <f t="shared" si="5"/>
        <v/>
      </c>
      <c r="M20" s="87" t="str">
        <f t="shared" si="5"/>
        <v/>
      </c>
      <c r="N20" s="87" t="str">
        <f t="shared" si="5"/>
        <v/>
      </c>
      <c r="O20" s="87" t="str">
        <f t="shared" si="5"/>
        <v/>
      </c>
      <c r="P20" s="87" t="str">
        <f t="shared" si="5"/>
        <v/>
      </c>
      <c r="Q20" s="87" t="str">
        <f t="shared" si="5"/>
        <v/>
      </c>
      <c r="R20" s="88" t="str">
        <f t="shared" si="5"/>
        <v/>
      </c>
      <c r="S20" s="89" t="str">
        <f t="shared" ref="S20:AB27" si="6">IF(ISERROR(VLOOKUP(CONCATENATE(A518,$S$58,$G$20),RESXXXX,1,0)),"",A518)</f>
        <v/>
      </c>
      <c r="T20" s="90" t="str">
        <f t="shared" si="6"/>
        <v/>
      </c>
      <c r="U20" s="90" t="str">
        <f t="shared" si="6"/>
        <v/>
      </c>
      <c r="V20" s="90" t="str">
        <f t="shared" si="6"/>
        <v/>
      </c>
      <c r="W20" s="90" t="str">
        <f t="shared" si="6"/>
        <v/>
      </c>
      <c r="X20" s="90" t="str">
        <f t="shared" si="6"/>
        <v/>
      </c>
      <c r="Y20" s="90" t="str">
        <f t="shared" si="6"/>
        <v/>
      </c>
      <c r="Z20" s="90" t="str">
        <f t="shared" si="6"/>
        <v/>
      </c>
      <c r="AA20" s="90" t="str">
        <f t="shared" si="6"/>
        <v/>
      </c>
      <c r="AB20" s="91" t="str">
        <f t="shared" si="6"/>
        <v/>
      </c>
      <c r="AC20" s="95" t="str">
        <f t="shared" ref="AC20:AL27" si="7">IF(ISERROR(VLOOKUP(CONCATENATE(A518,$AC$58,$G$20),RESXXXX,1,0)),"",A518)</f>
        <v/>
      </c>
      <c r="AD20" s="82" t="str">
        <f t="shared" si="7"/>
        <v/>
      </c>
      <c r="AE20" s="82" t="str">
        <f t="shared" si="7"/>
        <v/>
      </c>
      <c r="AF20" s="82" t="str">
        <f t="shared" si="7"/>
        <v/>
      </c>
      <c r="AG20" s="82" t="str">
        <f t="shared" si="7"/>
        <v/>
      </c>
      <c r="AH20" s="82" t="str">
        <f t="shared" si="7"/>
        <v/>
      </c>
      <c r="AI20" s="82" t="str">
        <f t="shared" si="7"/>
        <v/>
      </c>
      <c r="AJ20" s="82" t="str">
        <f t="shared" si="7"/>
        <v/>
      </c>
      <c r="AK20" s="82" t="str">
        <f t="shared" si="7"/>
        <v/>
      </c>
      <c r="AL20" s="96" t="str">
        <f t="shared" si="7"/>
        <v/>
      </c>
      <c r="AM20" s="120" t="str">
        <f t="shared" ref="AM20:AV27" si="8">IF(ISERROR(VLOOKUP(CONCATENATE(A518,$AM$58,$G$20),RESXXXX,1,0)),"",A518)</f>
        <v/>
      </c>
      <c r="AN20" s="121" t="str">
        <f t="shared" si="8"/>
        <v/>
      </c>
      <c r="AO20" s="121" t="str">
        <f t="shared" si="8"/>
        <v/>
      </c>
      <c r="AP20" s="121" t="str">
        <f t="shared" si="8"/>
        <v/>
      </c>
      <c r="AQ20" s="121" t="str">
        <f t="shared" si="8"/>
        <v/>
      </c>
      <c r="AR20" s="121" t="str">
        <f t="shared" si="8"/>
        <v/>
      </c>
      <c r="AS20" s="121" t="str">
        <f t="shared" si="8"/>
        <v/>
      </c>
      <c r="AT20" s="121" t="str">
        <f t="shared" si="8"/>
        <v/>
      </c>
      <c r="AU20" s="121" t="str">
        <f t="shared" si="8"/>
        <v/>
      </c>
      <c r="AV20" s="122" t="str">
        <f t="shared" si="8"/>
        <v/>
      </c>
      <c r="AW20" s="120" t="str">
        <f t="shared" ref="AW20:BF27" si="9">IF(ISERROR(VLOOKUP(CONCATENATE(A518,$AW$58,$G$20),RESXXXX,1,0)),"",A518)</f>
        <v/>
      </c>
      <c r="AX20" s="121" t="str">
        <f t="shared" si="9"/>
        <v/>
      </c>
      <c r="AY20" s="121" t="str">
        <f t="shared" si="9"/>
        <v/>
      </c>
      <c r="AZ20" s="121" t="str">
        <f t="shared" si="9"/>
        <v/>
      </c>
      <c r="BA20" s="121" t="str">
        <f t="shared" si="9"/>
        <v/>
      </c>
      <c r="BB20" s="121" t="str">
        <f t="shared" si="9"/>
        <v/>
      </c>
      <c r="BC20" s="121" t="str">
        <f t="shared" si="9"/>
        <v/>
      </c>
      <c r="BD20" s="121" t="str">
        <f t="shared" si="9"/>
        <v/>
      </c>
      <c r="BE20" s="121" t="str">
        <f t="shared" si="9"/>
        <v/>
      </c>
      <c r="BF20" s="122" t="str">
        <f t="shared" si="9"/>
        <v/>
      </c>
      <c r="BH20" s="561" t="s">
        <v>238</v>
      </c>
      <c r="BI20" s="561"/>
    </row>
    <row r="21" spans="1:61" ht="18" customHeight="1" x14ac:dyDescent="0.25">
      <c r="A21" s="559"/>
      <c r="B21" s="559"/>
      <c r="C21" s="559"/>
      <c r="D21" s="559"/>
      <c r="E21" s="290"/>
      <c r="G21" s="291"/>
      <c r="I21" s="92" t="str">
        <f t="shared" si="5"/>
        <v/>
      </c>
      <c r="J21" s="93" t="str">
        <f t="shared" si="5"/>
        <v/>
      </c>
      <c r="K21" s="93" t="str">
        <f t="shared" si="5"/>
        <v/>
      </c>
      <c r="L21" s="93" t="str">
        <f t="shared" si="5"/>
        <v/>
      </c>
      <c r="M21" s="93" t="str">
        <f t="shared" si="5"/>
        <v/>
      </c>
      <c r="N21" s="93" t="str">
        <f t="shared" si="5"/>
        <v/>
      </c>
      <c r="O21" s="93" t="str">
        <f t="shared" si="5"/>
        <v/>
      </c>
      <c r="P21" s="93" t="str">
        <f t="shared" si="5"/>
        <v/>
      </c>
      <c r="Q21" s="93" t="str">
        <f t="shared" si="5"/>
        <v/>
      </c>
      <c r="R21" s="94" t="str">
        <f t="shared" si="5"/>
        <v/>
      </c>
      <c r="S21" s="95" t="str">
        <f t="shared" si="6"/>
        <v/>
      </c>
      <c r="T21" s="82" t="str">
        <f t="shared" si="6"/>
        <v/>
      </c>
      <c r="U21" s="82" t="str">
        <f t="shared" si="6"/>
        <v/>
      </c>
      <c r="V21" s="82" t="str">
        <f t="shared" si="6"/>
        <v/>
      </c>
      <c r="W21" s="82" t="str">
        <f t="shared" si="6"/>
        <v/>
      </c>
      <c r="X21" s="82" t="str">
        <f t="shared" si="6"/>
        <v/>
      </c>
      <c r="Y21" s="82" t="str">
        <f t="shared" si="6"/>
        <v/>
      </c>
      <c r="Z21" s="82" t="str">
        <f t="shared" si="6"/>
        <v/>
      </c>
      <c r="AA21" s="82" t="str">
        <f t="shared" si="6"/>
        <v/>
      </c>
      <c r="AB21" s="96" t="str">
        <f t="shared" si="6"/>
        <v/>
      </c>
      <c r="AC21" s="95" t="str">
        <f t="shared" si="7"/>
        <v/>
      </c>
      <c r="AD21" s="82" t="str">
        <f t="shared" si="7"/>
        <v/>
      </c>
      <c r="AE21" s="82" t="str">
        <f t="shared" si="7"/>
        <v/>
      </c>
      <c r="AF21" s="82" t="str">
        <f t="shared" si="7"/>
        <v/>
      </c>
      <c r="AG21" s="82" t="str">
        <f t="shared" si="7"/>
        <v/>
      </c>
      <c r="AH21" s="82" t="str">
        <f t="shared" si="7"/>
        <v/>
      </c>
      <c r="AI21" s="82" t="str">
        <f t="shared" si="7"/>
        <v/>
      </c>
      <c r="AJ21" s="82" t="str">
        <f t="shared" si="7"/>
        <v/>
      </c>
      <c r="AK21" s="82" t="str">
        <f t="shared" si="7"/>
        <v/>
      </c>
      <c r="AL21" s="96" t="str">
        <f t="shared" si="7"/>
        <v/>
      </c>
      <c r="AM21" s="123" t="str">
        <f t="shared" si="8"/>
        <v/>
      </c>
      <c r="AN21" s="124" t="str">
        <f t="shared" si="8"/>
        <v/>
      </c>
      <c r="AO21" s="124" t="str">
        <f t="shared" si="8"/>
        <v/>
      </c>
      <c r="AP21" s="124" t="str">
        <f t="shared" si="8"/>
        <v/>
      </c>
      <c r="AQ21" s="124" t="str">
        <f t="shared" si="8"/>
        <v/>
      </c>
      <c r="AR21" s="124" t="str">
        <f t="shared" si="8"/>
        <v/>
      </c>
      <c r="AS21" s="124" t="str">
        <f t="shared" si="8"/>
        <v/>
      </c>
      <c r="AT21" s="124" t="str">
        <f t="shared" si="8"/>
        <v/>
      </c>
      <c r="AU21" s="124" t="str">
        <f t="shared" si="8"/>
        <v/>
      </c>
      <c r="AV21" s="125" t="str">
        <f t="shared" si="8"/>
        <v/>
      </c>
      <c r="AW21" s="123" t="str">
        <f t="shared" si="9"/>
        <v/>
      </c>
      <c r="AX21" s="124" t="str">
        <f t="shared" si="9"/>
        <v/>
      </c>
      <c r="AY21" s="124" t="str">
        <f t="shared" si="9"/>
        <v/>
      </c>
      <c r="AZ21" s="124" t="str">
        <f t="shared" si="9"/>
        <v/>
      </c>
      <c r="BA21" s="124" t="str">
        <f t="shared" si="9"/>
        <v/>
      </c>
      <c r="BB21" s="124" t="str">
        <f t="shared" si="9"/>
        <v/>
      </c>
      <c r="BC21" s="124" t="str">
        <f t="shared" si="9"/>
        <v/>
      </c>
      <c r="BD21" s="124" t="str">
        <f t="shared" si="9"/>
        <v/>
      </c>
      <c r="BE21" s="124" t="str">
        <f t="shared" si="9"/>
        <v/>
      </c>
      <c r="BF21" s="125" t="str">
        <f t="shared" si="9"/>
        <v/>
      </c>
      <c r="BH21" s="561"/>
      <c r="BI21" s="561"/>
    </row>
    <row r="22" spans="1:61" ht="18" customHeight="1" x14ac:dyDescent="0.25">
      <c r="A22" s="559"/>
      <c r="B22" s="559"/>
      <c r="C22" s="559"/>
      <c r="D22" s="559"/>
      <c r="E22" s="290"/>
      <c r="G22" s="291"/>
      <c r="I22" s="92" t="str">
        <f t="shared" si="5"/>
        <v/>
      </c>
      <c r="J22" s="93" t="str">
        <f t="shared" si="5"/>
        <v/>
      </c>
      <c r="K22" s="93" t="str">
        <f t="shared" si="5"/>
        <v/>
      </c>
      <c r="L22" s="93" t="str">
        <f t="shared" si="5"/>
        <v/>
      </c>
      <c r="M22" s="93" t="str">
        <f t="shared" si="5"/>
        <v/>
      </c>
      <c r="N22" s="93" t="str">
        <f t="shared" si="5"/>
        <v/>
      </c>
      <c r="O22" s="93" t="str">
        <f t="shared" si="5"/>
        <v/>
      </c>
      <c r="P22" s="93" t="str">
        <f t="shared" si="5"/>
        <v/>
      </c>
      <c r="Q22" s="93" t="str">
        <f t="shared" si="5"/>
        <v/>
      </c>
      <c r="R22" s="94" t="str">
        <f t="shared" si="5"/>
        <v/>
      </c>
      <c r="S22" s="95" t="str">
        <f t="shared" si="6"/>
        <v/>
      </c>
      <c r="T22" s="82" t="str">
        <f t="shared" si="6"/>
        <v/>
      </c>
      <c r="U22" s="82" t="str">
        <f t="shared" si="6"/>
        <v/>
      </c>
      <c r="V22" s="82" t="str">
        <f t="shared" si="6"/>
        <v/>
      </c>
      <c r="W22" s="82" t="str">
        <f t="shared" si="6"/>
        <v/>
      </c>
      <c r="X22" s="82" t="str">
        <f t="shared" si="6"/>
        <v/>
      </c>
      <c r="Y22" s="82" t="str">
        <f t="shared" si="6"/>
        <v/>
      </c>
      <c r="Z22" s="82" t="str">
        <f t="shared" si="6"/>
        <v/>
      </c>
      <c r="AA22" s="82" t="str">
        <f t="shared" si="6"/>
        <v/>
      </c>
      <c r="AB22" s="96" t="str">
        <f t="shared" si="6"/>
        <v/>
      </c>
      <c r="AC22" s="95" t="str">
        <f t="shared" si="7"/>
        <v/>
      </c>
      <c r="AD22" s="82" t="str">
        <f t="shared" si="7"/>
        <v/>
      </c>
      <c r="AE22" s="82" t="str">
        <f t="shared" si="7"/>
        <v/>
      </c>
      <c r="AF22" s="82" t="str">
        <f t="shared" si="7"/>
        <v/>
      </c>
      <c r="AG22" s="82" t="str">
        <f t="shared" si="7"/>
        <v/>
      </c>
      <c r="AH22" s="82" t="str">
        <f t="shared" si="7"/>
        <v/>
      </c>
      <c r="AI22" s="82" t="str">
        <f t="shared" si="7"/>
        <v/>
      </c>
      <c r="AJ22" s="82" t="str">
        <f t="shared" si="7"/>
        <v/>
      </c>
      <c r="AK22" s="82" t="str">
        <f t="shared" si="7"/>
        <v/>
      </c>
      <c r="AL22" s="96" t="str">
        <f t="shared" si="7"/>
        <v/>
      </c>
      <c r="AM22" s="123" t="str">
        <f t="shared" si="8"/>
        <v/>
      </c>
      <c r="AN22" s="124" t="str">
        <f t="shared" si="8"/>
        <v/>
      </c>
      <c r="AO22" s="124" t="str">
        <f t="shared" si="8"/>
        <v/>
      </c>
      <c r="AP22" s="124" t="str">
        <f t="shared" si="8"/>
        <v/>
      </c>
      <c r="AQ22" s="124" t="str">
        <f t="shared" si="8"/>
        <v/>
      </c>
      <c r="AR22" s="124" t="str">
        <f t="shared" si="8"/>
        <v/>
      </c>
      <c r="AS22" s="124" t="str">
        <f t="shared" si="8"/>
        <v/>
      </c>
      <c r="AT22" s="124" t="str">
        <f t="shared" si="8"/>
        <v/>
      </c>
      <c r="AU22" s="124" t="str">
        <f t="shared" si="8"/>
        <v/>
      </c>
      <c r="AV22" s="125" t="str">
        <f t="shared" si="8"/>
        <v/>
      </c>
      <c r="AW22" s="123" t="str">
        <f t="shared" si="9"/>
        <v/>
      </c>
      <c r="AX22" s="124" t="str">
        <f t="shared" si="9"/>
        <v/>
      </c>
      <c r="AY22" s="124" t="str">
        <f t="shared" si="9"/>
        <v/>
      </c>
      <c r="AZ22" s="124" t="str">
        <f t="shared" si="9"/>
        <v/>
      </c>
      <c r="BA22" s="124" t="str">
        <f t="shared" si="9"/>
        <v/>
      </c>
      <c r="BB22" s="124" t="str">
        <f t="shared" si="9"/>
        <v/>
      </c>
      <c r="BC22" s="124" t="str">
        <f t="shared" si="9"/>
        <v/>
      </c>
      <c r="BD22" s="124" t="str">
        <f t="shared" si="9"/>
        <v/>
      </c>
      <c r="BE22" s="124" t="str">
        <f t="shared" si="9"/>
        <v/>
      </c>
      <c r="BF22" s="125" t="str">
        <f t="shared" si="9"/>
        <v/>
      </c>
      <c r="BH22" s="561"/>
      <c r="BI22" s="561"/>
    </row>
    <row r="23" spans="1:61" ht="18" customHeight="1" x14ac:dyDescent="0.25">
      <c r="A23" s="559"/>
      <c r="B23" s="559"/>
      <c r="C23" s="559"/>
      <c r="D23" s="559"/>
      <c r="E23" s="290"/>
      <c r="G23" s="291"/>
      <c r="I23" s="92" t="str">
        <f t="shared" si="5"/>
        <v/>
      </c>
      <c r="J23" s="93" t="str">
        <f t="shared" si="5"/>
        <v/>
      </c>
      <c r="K23" s="93" t="str">
        <f t="shared" si="5"/>
        <v/>
      </c>
      <c r="L23" s="93" t="str">
        <f t="shared" si="5"/>
        <v/>
      </c>
      <c r="M23" s="93" t="str">
        <f t="shared" si="5"/>
        <v/>
      </c>
      <c r="N23" s="93" t="str">
        <f t="shared" si="5"/>
        <v/>
      </c>
      <c r="O23" s="93" t="str">
        <f t="shared" si="5"/>
        <v/>
      </c>
      <c r="P23" s="93" t="str">
        <f t="shared" si="5"/>
        <v/>
      </c>
      <c r="Q23" s="93" t="str">
        <f t="shared" si="5"/>
        <v/>
      </c>
      <c r="R23" s="94" t="str">
        <f t="shared" si="5"/>
        <v/>
      </c>
      <c r="S23" s="95" t="str">
        <f t="shared" si="6"/>
        <v/>
      </c>
      <c r="T23" s="82" t="str">
        <f t="shared" si="6"/>
        <v/>
      </c>
      <c r="U23" s="82" t="str">
        <f t="shared" si="6"/>
        <v/>
      </c>
      <c r="V23" s="82" t="str">
        <f t="shared" si="6"/>
        <v/>
      </c>
      <c r="W23" s="82" t="str">
        <f t="shared" si="6"/>
        <v/>
      </c>
      <c r="X23" s="82" t="str">
        <f t="shared" si="6"/>
        <v/>
      </c>
      <c r="Y23" s="82" t="str">
        <f t="shared" si="6"/>
        <v/>
      </c>
      <c r="Z23" s="82" t="str">
        <f t="shared" si="6"/>
        <v/>
      </c>
      <c r="AA23" s="82" t="str">
        <f t="shared" si="6"/>
        <v/>
      </c>
      <c r="AB23" s="96" t="str">
        <f t="shared" si="6"/>
        <v/>
      </c>
      <c r="AC23" s="95" t="str">
        <f t="shared" si="7"/>
        <v/>
      </c>
      <c r="AD23" s="82" t="str">
        <f t="shared" si="7"/>
        <v/>
      </c>
      <c r="AE23" s="82" t="str">
        <f t="shared" si="7"/>
        <v/>
      </c>
      <c r="AF23" s="82" t="str">
        <f t="shared" si="7"/>
        <v/>
      </c>
      <c r="AG23" s="82" t="str">
        <f t="shared" si="7"/>
        <v/>
      </c>
      <c r="AH23" s="82" t="str">
        <f t="shared" si="7"/>
        <v/>
      </c>
      <c r="AI23" s="82" t="str">
        <f t="shared" si="7"/>
        <v/>
      </c>
      <c r="AJ23" s="82" t="str">
        <f t="shared" si="7"/>
        <v/>
      </c>
      <c r="AK23" s="82" t="str">
        <f t="shared" si="7"/>
        <v/>
      </c>
      <c r="AL23" s="96" t="str">
        <f t="shared" si="7"/>
        <v/>
      </c>
      <c r="AM23" s="123" t="str">
        <f t="shared" si="8"/>
        <v/>
      </c>
      <c r="AN23" s="124" t="str">
        <f t="shared" si="8"/>
        <v/>
      </c>
      <c r="AO23" s="124" t="str">
        <f t="shared" si="8"/>
        <v/>
      </c>
      <c r="AP23" s="124" t="str">
        <f t="shared" si="8"/>
        <v/>
      </c>
      <c r="AQ23" s="124" t="str">
        <f t="shared" si="8"/>
        <v/>
      </c>
      <c r="AR23" s="124" t="str">
        <f t="shared" si="8"/>
        <v/>
      </c>
      <c r="AS23" s="124" t="str">
        <f t="shared" si="8"/>
        <v/>
      </c>
      <c r="AT23" s="124" t="str">
        <f t="shared" si="8"/>
        <v/>
      </c>
      <c r="AU23" s="124" t="str">
        <f t="shared" si="8"/>
        <v/>
      </c>
      <c r="AV23" s="125" t="str">
        <f t="shared" si="8"/>
        <v/>
      </c>
      <c r="AW23" s="123" t="str">
        <f t="shared" si="9"/>
        <v/>
      </c>
      <c r="AX23" s="124" t="str">
        <f t="shared" si="9"/>
        <v/>
      </c>
      <c r="AY23" s="124" t="str">
        <f t="shared" si="9"/>
        <v/>
      </c>
      <c r="AZ23" s="124" t="str">
        <f t="shared" si="9"/>
        <v/>
      </c>
      <c r="BA23" s="124" t="str">
        <f t="shared" si="9"/>
        <v/>
      </c>
      <c r="BB23" s="124" t="str">
        <f t="shared" si="9"/>
        <v/>
      </c>
      <c r="BC23" s="124" t="str">
        <f t="shared" si="9"/>
        <v/>
      </c>
      <c r="BD23" s="124" t="str">
        <f t="shared" si="9"/>
        <v/>
      </c>
      <c r="BE23" s="124" t="str">
        <f t="shared" si="9"/>
        <v/>
      </c>
      <c r="BF23" s="125" t="str">
        <f t="shared" si="9"/>
        <v/>
      </c>
      <c r="BH23" s="561"/>
      <c r="BI23" s="561"/>
    </row>
    <row r="24" spans="1:61" ht="18" customHeight="1" x14ac:dyDescent="0.25">
      <c r="A24" s="559"/>
      <c r="B24" s="559"/>
      <c r="C24" s="559"/>
      <c r="D24" s="559"/>
      <c r="E24" s="290"/>
      <c r="G24" s="291"/>
      <c r="I24" s="92" t="str">
        <f t="shared" si="5"/>
        <v/>
      </c>
      <c r="J24" s="93" t="str">
        <f t="shared" si="5"/>
        <v/>
      </c>
      <c r="K24" s="93" t="str">
        <f t="shared" si="5"/>
        <v/>
      </c>
      <c r="L24" s="93" t="str">
        <f t="shared" si="5"/>
        <v/>
      </c>
      <c r="M24" s="93" t="str">
        <f t="shared" si="5"/>
        <v/>
      </c>
      <c r="N24" s="93" t="str">
        <f t="shared" si="5"/>
        <v/>
      </c>
      <c r="O24" s="93" t="str">
        <f t="shared" si="5"/>
        <v/>
      </c>
      <c r="P24" s="93" t="str">
        <f t="shared" si="5"/>
        <v/>
      </c>
      <c r="Q24" s="93" t="str">
        <f t="shared" si="5"/>
        <v/>
      </c>
      <c r="R24" s="94" t="str">
        <f t="shared" si="5"/>
        <v/>
      </c>
      <c r="S24" s="95" t="str">
        <f t="shared" si="6"/>
        <v/>
      </c>
      <c r="T24" s="82" t="str">
        <f t="shared" si="6"/>
        <v/>
      </c>
      <c r="U24" s="82" t="str">
        <f t="shared" si="6"/>
        <v/>
      </c>
      <c r="V24" s="82" t="str">
        <f t="shared" si="6"/>
        <v/>
      </c>
      <c r="W24" s="82" t="str">
        <f t="shared" si="6"/>
        <v/>
      </c>
      <c r="X24" s="82" t="str">
        <f t="shared" si="6"/>
        <v/>
      </c>
      <c r="Y24" s="82" t="str">
        <f t="shared" si="6"/>
        <v/>
      </c>
      <c r="Z24" s="82" t="str">
        <f t="shared" si="6"/>
        <v/>
      </c>
      <c r="AA24" s="82" t="str">
        <f t="shared" si="6"/>
        <v/>
      </c>
      <c r="AB24" s="96" t="str">
        <f t="shared" si="6"/>
        <v/>
      </c>
      <c r="AC24" s="95" t="str">
        <f t="shared" si="7"/>
        <v/>
      </c>
      <c r="AD24" s="82" t="str">
        <f t="shared" si="7"/>
        <v/>
      </c>
      <c r="AE24" s="82" t="str">
        <f t="shared" si="7"/>
        <v/>
      </c>
      <c r="AF24" s="82" t="str">
        <f t="shared" si="7"/>
        <v/>
      </c>
      <c r="AG24" s="82" t="str">
        <f t="shared" si="7"/>
        <v/>
      </c>
      <c r="AH24" s="82" t="str">
        <f t="shared" si="7"/>
        <v/>
      </c>
      <c r="AI24" s="82" t="str">
        <f t="shared" si="7"/>
        <v/>
      </c>
      <c r="AJ24" s="82" t="str">
        <f t="shared" si="7"/>
        <v/>
      </c>
      <c r="AK24" s="82" t="str">
        <f t="shared" si="7"/>
        <v/>
      </c>
      <c r="AL24" s="96" t="str">
        <f t="shared" si="7"/>
        <v/>
      </c>
      <c r="AM24" s="123" t="str">
        <f t="shared" si="8"/>
        <v/>
      </c>
      <c r="AN24" s="124" t="str">
        <f t="shared" si="8"/>
        <v/>
      </c>
      <c r="AO24" s="124" t="str">
        <f t="shared" si="8"/>
        <v/>
      </c>
      <c r="AP24" s="124" t="str">
        <f t="shared" si="8"/>
        <v/>
      </c>
      <c r="AQ24" s="124" t="str">
        <f t="shared" si="8"/>
        <v/>
      </c>
      <c r="AR24" s="124" t="str">
        <f t="shared" si="8"/>
        <v/>
      </c>
      <c r="AS24" s="124" t="str">
        <f t="shared" si="8"/>
        <v/>
      </c>
      <c r="AT24" s="124" t="str">
        <f t="shared" si="8"/>
        <v/>
      </c>
      <c r="AU24" s="124" t="str">
        <f t="shared" si="8"/>
        <v/>
      </c>
      <c r="AV24" s="125" t="str">
        <f t="shared" si="8"/>
        <v/>
      </c>
      <c r="AW24" s="123" t="str">
        <f t="shared" si="9"/>
        <v/>
      </c>
      <c r="AX24" s="124" t="str">
        <f t="shared" si="9"/>
        <v/>
      </c>
      <c r="AY24" s="124" t="str">
        <f t="shared" si="9"/>
        <v/>
      </c>
      <c r="AZ24" s="124" t="str">
        <f t="shared" si="9"/>
        <v/>
      </c>
      <c r="BA24" s="124" t="str">
        <f t="shared" si="9"/>
        <v/>
      </c>
      <c r="BB24" s="124" t="str">
        <f t="shared" si="9"/>
        <v/>
      </c>
      <c r="BC24" s="124" t="str">
        <f t="shared" si="9"/>
        <v/>
      </c>
      <c r="BD24" s="124" t="str">
        <f t="shared" si="9"/>
        <v/>
      </c>
      <c r="BE24" s="124" t="str">
        <f t="shared" si="9"/>
        <v/>
      </c>
      <c r="BF24" s="125" t="str">
        <f t="shared" si="9"/>
        <v/>
      </c>
      <c r="BH24" s="561"/>
      <c r="BI24" s="561"/>
    </row>
    <row r="25" spans="1:61" ht="18" customHeight="1" x14ac:dyDescent="0.25">
      <c r="A25" s="559"/>
      <c r="B25" s="559"/>
      <c r="C25" s="559"/>
      <c r="D25" s="559"/>
      <c r="E25" s="290"/>
      <c r="G25" s="291"/>
      <c r="I25" s="92" t="str">
        <f t="shared" si="5"/>
        <v/>
      </c>
      <c r="J25" s="93" t="str">
        <f t="shared" si="5"/>
        <v/>
      </c>
      <c r="K25" s="93" t="str">
        <f t="shared" si="5"/>
        <v/>
      </c>
      <c r="L25" s="93" t="str">
        <f t="shared" si="5"/>
        <v/>
      </c>
      <c r="M25" s="93" t="str">
        <f t="shared" si="5"/>
        <v/>
      </c>
      <c r="N25" s="93" t="str">
        <f t="shared" si="5"/>
        <v/>
      </c>
      <c r="O25" s="93" t="str">
        <f t="shared" si="5"/>
        <v/>
      </c>
      <c r="P25" s="93" t="str">
        <f t="shared" si="5"/>
        <v/>
      </c>
      <c r="Q25" s="93" t="str">
        <f t="shared" si="5"/>
        <v/>
      </c>
      <c r="R25" s="94" t="str">
        <f t="shared" si="5"/>
        <v/>
      </c>
      <c r="S25" s="95" t="str">
        <f t="shared" si="6"/>
        <v/>
      </c>
      <c r="T25" s="82" t="str">
        <f t="shared" si="6"/>
        <v/>
      </c>
      <c r="U25" s="82" t="str">
        <f t="shared" si="6"/>
        <v/>
      </c>
      <c r="V25" s="82" t="str">
        <f t="shared" si="6"/>
        <v/>
      </c>
      <c r="W25" s="82" t="str">
        <f t="shared" si="6"/>
        <v/>
      </c>
      <c r="X25" s="82" t="str">
        <f t="shared" si="6"/>
        <v/>
      </c>
      <c r="Y25" s="82" t="str">
        <f t="shared" si="6"/>
        <v/>
      </c>
      <c r="Z25" s="82" t="str">
        <f t="shared" si="6"/>
        <v/>
      </c>
      <c r="AA25" s="82" t="str">
        <f t="shared" si="6"/>
        <v/>
      </c>
      <c r="AB25" s="96" t="str">
        <f t="shared" si="6"/>
        <v/>
      </c>
      <c r="AC25" s="95" t="str">
        <f t="shared" si="7"/>
        <v/>
      </c>
      <c r="AD25" s="82" t="str">
        <f t="shared" si="7"/>
        <v/>
      </c>
      <c r="AE25" s="82" t="str">
        <f t="shared" si="7"/>
        <v/>
      </c>
      <c r="AF25" s="82" t="str">
        <f t="shared" si="7"/>
        <v/>
      </c>
      <c r="AG25" s="82" t="str">
        <f t="shared" si="7"/>
        <v/>
      </c>
      <c r="AH25" s="82" t="str">
        <f t="shared" si="7"/>
        <v/>
      </c>
      <c r="AI25" s="82" t="str">
        <f t="shared" si="7"/>
        <v/>
      </c>
      <c r="AJ25" s="82" t="str">
        <f t="shared" si="7"/>
        <v/>
      </c>
      <c r="AK25" s="82" t="str">
        <f t="shared" si="7"/>
        <v/>
      </c>
      <c r="AL25" s="96" t="str">
        <f t="shared" si="7"/>
        <v/>
      </c>
      <c r="AM25" s="123" t="str">
        <f t="shared" si="8"/>
        <v/>
      </c>
      <c r="AN25" s="124" t="str">
        <f t="shared" si="8"/>
        <v/>
      </c>
      <c r="AO25" s="124" t="str">
        <f t="shared" si="8"/>
        <v/>
      </c>
      <c r="AP25" s="124" t="str">
        <f t="shared" si="8"/>
        <v/>
      </c>
      <c r="AQ25" s="124" t="str">
        <f t="shared" si="8"/>
        <v/>
      </c>
      <c r="AR25" s="124" t="str">
        <f t="shared" si="8"/>
        <v/>
      </c>
      <c r="AS25" s="124" t="str">
        <f t="shared" si="8"/>
        <v/>
      </c>
      <c r="AT25" s="124" t="str">
        <f t="shared" si="8"/>
        <v/>
      </c>
      <c r="AU25" s="124" t="str">
        <f t="shared" si="8"/>
        <v/>
      </c>
      <c r="AV25" s="125" t="str">
        <f t="shared" si="8"/>
        <v/>
      </c>
      <c r="AW25" s="123" t="str">
        <f t="shared" si="9"/>
        <v/>
      </c>
      <c r="AX25" s="124" t="str">
        <f t="shared" si="9"/>
        <v/>
      </c>
      <c r="AY25" s="124" t="str">
        <f t="shared" si="9"/>
        <v/>
      </c>
      <c r="AZ25" s="124" t="str">
        <f t="shared" si="9"/>
        <v/>
      </c>
      <c r="BA25" s="124" t="str">
        <f t="shared" si="9"/>
        <v/>
      </c>
      <c r="BB25" s="124" t="str">
        <f t="shared" si="9"/>
        <v/>
      </c>
      <c r="BC25" s="124" t="str">
        <f t="shared" si="9"/>
        <v/>
      </c>
      <c r="BD25" s="124" t="str">
        <f t="shared" si="9"/>
        <v/>
      </c>
      <c r="BE25" s="124" t="str">
        <f t="shared" si="9"/>
        <v/>
      </c>
      <c r="BF25" s="125" t="str">
        <f t="shared" si="9"/>
        <v/>
      </c>
      <c r="BH25" s="561"/>
      <c r="BI25" s="561"/>
    </row>
    <row r="26" spans="1:61" ht="18" customHeight="1" x14ac:dyDescent="0.25">
      <c r="A26" s="559"/>
      <c r="B26" s="559"/>
      <c r="C26" s="559"/>
      <c r="D26" s="559"/>
      <c r="E26" s="290"/>
      <c r="G26" s="291"/>
      <c r="I26" s="92" t="str">
        <f t="shared" si="5"/>
        <v/>
      </c>
      <c r="J26" s="93" t="str">
        <f t="shared" si="5"/>
        <v/>
      </c>
      <c r="K26" s="93" t="str">
        <f t="shared" si="5"/>
        <v/>
      </c>
      <c r="L26" s="93" t="str">
        <f t="shared" si="5"/>
        <v/>
      </c>
      <c r="M26" s="93" t="str">
        <f t="shared" si="5"/>
        <v/>
      </c>
      <c r="N26" s="93" t="str">
        <f t="shared" si="5"/>
        <v/>
      </c>
      <c r="O26" s="93" t="str">
        <f t="shared" si="5"/>
        <v/>
      </c>
      <c r="P26" s="93" t="str">
        <f t="shared" si="5"/>
        <v/>
      </c>
      <c r="Q26" s="93" t="str">
        <f t="shared" si="5"/>
        <v/>
      </c>
      <c r="R26" s="94" t="str">
        <f t="shared" si="5"/>
        <v/>
      </c>
      <c r="S26" s="95" t="str">
        <f t="shared" si="6"/>
        <v/>
      </c>
      <c r="T26" s="82" t="str">
        <f t="shared" si="6"/>
        <v/>
      </c>
      <c r="U26" s="82" t="str">
        <f t="shared" si="6"/>
        <v/>
      </c>
      <c r="V26" s="82" t="str">
        <f t="shared" si="6"/>
        <v/>
      </c>
      <c r="W26" s="82" t="str">
        <f t="shared" si="6"/>
        <v/>
      </c>
      <c r="X26" s="82" t="str">
        <f t="shared" si="6"/>
        <v/>
      </c>
      <c r="Y26" s="82" t="str">
        <f t="shared" si="6"/>
        <v/>
      </c>
      <c r="Z26" s="82" t="str">
        <f t="shared" si="6"/>
        <v/>
      </c>
      <c r="AA26" s="82" t="str">
        <f t="shared" si="6"/>
        <v/>
      </c>
      <c r="AB26" s="96" t="str">
        <f t="shared" si="6"/>
        <v/>
      </c>
      <c r="AC26" s="95" t="str">
        <f t="shared" si="7"/>
        <v/>
      </c>
      <c r="AD26" s="82" t="str">
        <f t="shared" si="7"/>
        <v/>
      </c>
      <c r="AE26" s="82" t="str">
        <f t="shared" si="7"/>
        <v/>
      </c>
      <c r="AF26" s="82" t="str">
        <f t="shared" si="7"/>
        <v/>
      </c>
      <c r="AG26" s="82" t="str">
        <f t="shared" si="7"/>
        <v/>
      </c>
      <c r="AH26" s="82" t="str">
        <f t="shared" si="7"/>
        <v/>
      </c>
      <c r="AI26" s="82" t="str">
        <f t="shared" si="7"/>
        <v/>
      </c>
      <c r="AJ26" s="82" t="str">
        <f t="shared" si="7"/>
        <v/>
      </c>
      <c r="AK26" s="82" t="str">
        <f t="shared" si="7"/>
        <v/>
      </c>
      <c r="AL26" s="96" t="str">
        <f t="shared" si="7"/>
        <v/>
      </c>
      <c r="AM26" s="123" t="str">
        <f t="shared" si="8"/>
        <v/>
      </c>
      <c r="AN26" s="124" t="str">
        <f t="shared" si="8"/>
        <v/>
      </c>
      <c r="AO26" s="124" t="str">
        <f t="shared" si="8"/>
        <v/>
      </c>
      <c r="AP26" s="124" t="str">
        <f t="shared" si="8"/>
        <v/>
      </c>
      <c r="AQ26" s="124" t="str">
        <f t="shared" si="8"/>
        <v/>
      </c>
      <c r="AR26" s="124" t="str">
        <f t="shared" si="8"/>
        <v/>
      </c>
      <c r="AS26" s="124" t="str">
        <f t="shared" si="8"/>
        <v/>
      </c>
      <c r="AT26" s="124" t="str">
        <f t="shared" si="8"/>
        <v/>
      </c>
      <c r="AU26" s="124" t="str">
        <f t="shared" si="8"/>
        <v/>
      </c>
      <c r="AV26" s="125" t="str">
        <f t="shared" si="8"/>
        <v/>
      </c>
      <c r="AW26" s="123" t="str">
        <f t="shared" si="9"/>
        <v/>
      </c>
      <c r="AX26" s="124" t="str">
        <f t="shared" si="9"/>
        <v/>
      </c>
      <c r="AY26" s="124" t="str">
        <f t="shared" si="9"/>
        <v/>
      </c>
      <c r="AZ26" s="124" t="str">
        <f t="shared" si="9"/>
        <v/>
      </c>
      <c r="BA26" s="124" t="str">
        <f t="shared" si="9"/>
        <v/>
      </c>
      <c r="BB26" s="124" t="str">
        <f t="shared" si="9"/>
        <v/>
      </c>
      <c r="BC26" s="124" t="str">
        <f t="shared" si="9"/>
        <v/>
      </c>
      <c r="BD26" s="124" t="str">
        <f t="shared" si="9"/>
        <v/>
      </c>
      <c r="BE26" s="124" t="str">
        <f t="shared" si="9"/>
        <v/>
      </c>
      <c r="BF26" s="125" t="str">
        <f t="shared" si="9"/>
        <v/>
      </c>
      <c r="BH26" s="561"/>
      <c r="BI26" s="561"/>
    </row>
    <row r="27" spans="1:61" ht="18" customHeight="1" x14ac:dyDescent="0.25">
      <c r="A27" s="559"/>
      <c r="B27" s="559"/>
      <c r="C27" s="559"/>
      <c r="D27" s="559"/>
      <c r="E27" s="290"/>
      <c r="G27" s="291"/>
      <c r="I27" s="92" t="str">
        <f t="shared" si="5"/>
        <v/>
      </c>
      <c r="J27" s="93" t="str">
        <f t="shared" si="5"/>
        <v/>
      </c>
      <c r="K27" s="93" t="str">
        <f t="shared" si="5"/>
        <v/>
      </c>
      <c r="L27" s="93" t="str">
        <f t="shared" si="5"/>
        <v/>
      </c>
      <c r="M27" s="93" t="str">
        <f t="shared" si="5"/>
        <v/>
      </c>
      <c r="N27" s="93" t="str">
        <f t="shared" si="5"/>
        <v/>
      </c>
      <c r="O27" s="93" t="str">
        <f t="shared" si="5"/>
        <v/>
      </c>
      <c r="P27" s="93" t="str">
        <f t="shared" si="5"/>
        <v/>
      </c>
      <c r="Q27" s="93" t="str">
        <f t="shared" si="5"/>
        <v/>
      </c>
      <c r="R27" s="94" t="str">
        <f t="shared" si="5"/>
        <v/>
      </c>
      <c r="S27" s="100" t="str">
        <f t="shared" si="6"/>
        <v/>
      </c>
      <c r="T27" s="101" t="str">
        <f t="shared" si="6"/>
        <v/>
      </c>
      <c r="U27" s="101" t="str">
        <f t="shared" si="6"/>
        <v/>
      </c>
      <c r="V27" s="101" t="str">
        <f t="shared" si="6"/>
        <v/>
      </c>
      <c r="W27" s="101" t="str">
        <f t="shared" si="6"/>
        <v/>
      </c>
      <c r="X27" s="101" t="str">
        <f t="shared" si="6"/>
        <v/>
      </c>
      <c r="Y27" s="101" t="str">
        <f t="shared" si="6"/>
        <v/>
      </c>
      <c r="Z27" s="101" t="str">
        <f t="shared" si="6"/>
        <v/>
      </c>
      <c r="AA27" s="101" t="str">
        <f t="shared" si="6"/>
        <v/>
      </c>
      <c r="AB27" s="102" t="str">
        <f t="shared" si="6"/>
        <v/>
      </c>
      <c r="AC27" s="100" t="str">
        <f t="shared" si="7"/>
        <v/>
      </c>
      <c r="AD27" s="101" t="str">
        <f t="shared" si="7"/>
        <v/>
      </c>
      <c r="AE27" s="101" t="str">
        <f t="shared" si="7"/>
        <v/>
      </c>
      <c r="AF27" s="101" t="str">
        <f t="shared" si="7"/>
        <v/>
      </c>
      <c r="AG27" s="101" t="str">
        <f t="shared" si="7"/>
        <v/>
      </c>
      <c r="AH27" s="101" t="str">
        <f t="shared" si="7"/>
        <v/>
      </c>
      <c r="AI27" s="101" t="str">
        <f t="shared" si="7"/>
        <v/>
      </c>
      <c r="AJ27" s="101" t="str">
        <f t="shared" si="7"/>
        <v/>
      </c>
      <c r="AK27" s="101" t="str">
        <f t="shared" si="7"/>
        <v/>
      </c>
      <c r="AL27" s="102" t="str">
        <f t="shared" si="7"/>
        <v/>
      </c>
      <c r="AM27" s="126" t="str">
        <f t="shared" si="8"/>
        <v/>
      </c>
      <c r="AN27" s="127" t="str">
        <f t="shared" si="8"/>
        <v/>
      </c>
      <c r="AO27" s="127" t="str">
        <f t="shared" si="8"/>
        <v/>
      </c>
      <c r="AP27" s="127" t="str">
        <f t="shared" si="8"/>
        <v/>
      </c>
      <c r="AQ27" s="127" t="str">
        <f t="shared" si="8"/>
        <v/>
      </c>
      <c r="AR27" s="127" t="str">
        <f t="shared" si="8"/>
        <v/>
      </c>
      <c r="AS27" s="127" t="str">
        <f t="shared" si="8"/>
        <v/>
      </c>
      <c r="AT27" s="127" t="str">
        <f t="shared" si="8"/>
        <v/>
      </c>
      <c r="AU27" s="127" t="str">
        <f t="shared" si="8"/>
        <v/>
      </c>
      <c r="AV27" s="128" t="str">
        <f t="shared" si="8"/>
        <v/>
      </c>
      <c r="AW27" s="126" t="str">
        <f t="shared" si="9"/>
        <v/>
      </c>
      <c r="AX27" s="127" t="str">
        <f t="shared" si="9"/>
        <v/>
      </c>
      <c r="AY27" s="127" t="str">
        <f t="shared" si="9"/>
        <v/>
      </c>
      <c r="AZ27" s="127" t="str">
        <f t="shared" si="9"/>
        <v/>
      </c>
      <c r="BA27" s="127" t="str">
        <f t="shared" si="9"/>
        <v/>
      </c>
      <c r="BB27" s="127" t="str">
        <f t="shared" si="9"/>
        <v/>
      </c>
      <c r="BC27" s="127" t="str">
        <f t="shared" si="9"/>
        <v/>
      </c>
      <c r="BD27" s="127" t="str">
        <f t="shared" si="9"/>
        <v/>
      </c>
      <c r="BE27" s="127" t="str">
        <f t="shared" si="9"/>
        <v/>
      </c>
      <c r="BF27" s="128" t="str">
        <f t="shared" si="9"/>
        <v/>
      </c>
      <c r="BH27" s="561"/>
      <c r="BI27" s="561"/>
    </row>
    <row r="28" spans="1:61" ht="18" customHeight="1" x14ac:dyDescent="0.25">
      <c r="A28" s="559"/>
      <c r="B28" s="559"/>
      <c r="C28" s="559"/>
      <c r="D28" s="559"/>
      <c r="E28" s="290"/>
      <c r="G28" s="289" t="str">
        <f>+'Parametrizaciones Advisory'!D276</f>
        <v>Posible</v>
      </c>
      <c r="I28" s="161" t="str">
        <f t="shared" ref="I28:R35" si="10">IF(ISERROR(VLOOKUP(CONCATENATE(A518,$I$58,$G$28),RESXXXX,1,0)),"",A518)</f>
        <v/>
      </c>
      <c r="J28" s="162" t="str">
        <f t="shared" si="10"/>
        <v/>
      </c>
      <c r="K28" s="162" t="str">
        <f t="shared" si="10"/>
        <v/>
      </c>
      <c r="L28" s="162" t="str">
        <f t="shared" si="10"/>
        <v/>
      </c>
      <c r="M28" s="162" t="str">
        <f t="shared" si="10"/>
        <v/>
      </c>
      <c r="N28" s="162" t="str">
        <f t="shared" si="10"/>
        <v/>
      </c>
      <c r="O28" s="162" t="str">
        <f t="shared" si="10"/>
        <v/>
      </c>
      <c r="P28" s="162" t="str">
        <f t="shared" si="10"/>
        <v/>
      </c>
      <c r="Q28" s="162" t="str">
        <f t="shared" si="10"/>
        <v/>
      </c>
      <c r="R28" s="163" t="str">
        <f t="shared" si="10"/>
        <v/>
      </c>
      <c r="S28" s="87" t="str">
        <f t="shared" ref="S28:AB35" si="11">IF(ISERROR(VLOOKUP(CONCATENATE(A518,$S$58,$G$28),RESXXXX,1,0)),"",A518)</f>
        <v/>
      </c>
      <c r="T28" s="87" t="str">
        <f t="shared" si="11"/>
        <v/>
      </c>
      <c r="U28" s="87" t="str">
        <f t="shared" si="11"/>
        <v/>
      </c>
      <c r="V28" s="87" t="str">
        <f t="shared" si="11"/>
        <v/>
      </c>
      <c r="W28" s="87" t="str">
        <f t="shared" si="11"/>
        <v/>
      </c>
      <c r="X28" s="87" t="str">
        <f t="shared" si="11"/>
        <v/>
      </c>
      <c r="Y28" s="87" t="str">
        <f t="shared" si="11"/>
        <v/>
      </c>
      <c r="Z28" s="87" t="str">
        <f t="shared" si="11"/>
        <v/>
      </c>
      <c r="AA28" s="87" t="str">
        <f t="shared" si="11"/>
        <v/>
      </c>
      <c r="AB28" s="88" t="str">
        <f t="shared" si="11"/>
        <v/>
      </c>
      <c r="AC28" s="89" t="str">
        <f t="shared" ref="AC28:AL35" si="12">IF(ISERROR(VLOOKUP(CONCATENATE(A518,$AC$58,$G$28),RESXXXX,1,0)),"",A518)</f>
        <v/>
      </c>
      <c r="AD28" s="90" t="str">
        <f t="shared" si="12"/>
        <v/>
      </c>
      <c r="AE28" s="90" t="str">
        <f t="shared" si="12"/>
        <v/>
      </c>
      <c r="AF28" s="90" t="str">
        <f t="shared" si="12"/>
        <v/>
      </c>
      <c r="AG28" s="90" t="str">
        <f t="shared" si="12"/>
        <v/>
      </c>
      <c r="AH28" s="90" t="str">
        <f t="shared" si="12"/>
        <v/>
      </c>
      <c r="AI28" s="90" t="str">
        <f t="shared" si="12"/>
        <v/>
      </c>
      <c r="AJ28" s="90" t="str">
        <f t="shared" si="12"/>
        <v/>
      </c>
      <c r="AK28" s="90" t="str">
        <f t="shared" si="12"/>
        <v/>
      </c>
      <c r="AL28" s="91" t="str">
        <f t="shared" si="12"/>
        <v/>
      </c>
      <c r="AM28" s="120" t="str">
        <f t="shared" ref="AM28:AV35" si="13">IF(ISERROR(VLOOKUP(CONCATENATE(A518,$AM$58,$G$28),RESXXXX,1,0)),"",A518)</f>
        <v/>
      </c>
      <c r="AN28" s="121" t="str">
        <f t="shared" si="13"/>
        <v/>
      </c>
      <c r="AO28" s="121" t="str">
        <f t="shared" si="13"/>
        <v/>
      </c>
      <c r="AP28" s="121" t="str">
        <f t="shared" si="13"/>
        <v/>
      </c>
      <c r="AQ28" s="121" t="str">
        <f t="shared" si="13"/>
        <v/>
      </c>
      <c r="AR28" s="121" t="str">
        <f t="shared" si="13"/>
        <v/>
      </c>
      <c r="AS28" s="121" t="str">
        <f t="shared" si="13"/>
        <v/>
      </c>
      <c r="AT28" s="121" t="str">
        <f t="shared" si="13"/>
        <v/>
      </c>
      <c r="AU28" s="121" t="str">
        <f t="shared" si="13"/>
        <v/>
      </c>
      <c r="AV28" s="122" t="str">
        <f t="shared" si="13"/>
        <v/>
      </c>
      <c r="AW28" s="120" t="str">
        <f t="shared" ref="AW28:BF35" si="14">IF(ISERROR(VLOOKUP(CONCATENATE(A518,$AW$58,$G$28),RESXXXX,1,0)),"",A518)</f>
        <v/>
      </c>
      <c r="AX28" s="121" t="str">
        <f t="shared" si="14"/>
        <v/>
      </c>
      <c r="AY28" s="121" t="str">
        <f t="shared" si="14"/>
        <v/>
      </c>
      <c r="AZ28" s="121" t="str">
        <f t="shared" si="14"/>
        <v/>
      </c>
      <c r="BA28" s="121" t="str">
        <f t="shared" si="14"/>
        <v/>
      </c>
      <c r="BB28" s="121" t="str">
        <f t="shared" si="14"/>
        <v/>
      </c>
      <c r="BC28" s="121" t="str">
        <f t="shared" si="14"/>
        <v/>
      </c>
      <c r="BD28" s="121" t="str">
        <f t="shared" si="14"/>
        <v/>
      </c>
      <c r="BE28" s="121" t="str">
        <f t="shared" si="14"/>
        <v/>
      </c>
      <c r="BF28" s="122" t="str">
        <f t="shared" si="14"/>
        <v/>
      </c>
      <c r="BH28" s="562" t="s">
        <v>300</v>
      </c>
      <c r="BI28" s="562"/>
    </row>
    <row r="29" spans="1:61" ht="18" customHeight="1" x14ac:dyDescent="0.25">
      <c r="A29" s="559"/>
      <c r="B29" s="559"/>
      <c r="C29" s="559"/>
      <c r="D29" s="559"/>
      <c r="E29" s="290"/>
      <c r="G29" s="289"/>
      <c r="I29" s="164" t="str">
        <f t="shared" si="10"/>
        <v/>
      </c>
      <c r="J29" s="165" t="str">
        <f t="shared" si="10"/>
        <v/>
      </c>
      <c r="K29" s="165" t="str">
        <f t="shared" si="10"/>
        <v/>
      </c>
      <c r="L29" s="165" t="str">
        <f t="shared" si="10"/>
        <v/>
      </c>
      <c r="M29" s="165" t="str">
        <f t="shared" si="10"/>
        <v/>
      </c>
      <c r="N29" s="165" t="str">
        <f t="shared" si="10"/>
        <v/>
      </c>
      <c r="O29" s="165" t="str">
        <f t="shared" si="10"/>
        <v/>
      </c>
      <c r="P29" s="165" t="str">
        <f t="shared" si="10"/>
        <v/>
      </c>
      <c r="Q29" s="165" t="str">
        <f t="shared" si="10"/>
        <v/>
      </c>
      <c r="R29" s="166" t="str">
        <f t="shared" si="10"/>
        <v/>
      </c>
      <c r="S29" s="93" t="str">
        <f t="shared" si="11"/>
        <v/>
      </c>
      <c r="T29" s="93" t="str">
        <f t="shared" si="11"/>
        <v/>
      </c>
      <c r="U29" s="93" t="str">
        <f t="shared" si="11"/>
        <v/>
      </c>
      <c r="V29" s="93" t="str">
        <f t="shared" si="11"/>
        <v/>
      </c>
      <c r="W29" s="93" t="str">
        <f t="shared" si="11"/>
        <v/>
      </c>
      <c r="X29" s="93" t="str">
        <f t="shared" si="11"/>
        <v/>
      </c>
      <c r="Y29" s="93" t="str">
        <f t="shared" si="11"/>
        <v/>
      </c>
      <c r="Z29" s="93" t="str">
        <f t="shared" si="11"/>
        <v/>
      </c>
      <c r="AA29" s="93" t="str">
        <f t="shared" si="11"/>
        <v/>
      </c>
      <c r="AB29" s="94" t="str">
        <f t="shared" si="11"/>
        <v/>
      </c>
      <c r="AC29" s="95" t="str">
        <f t="shared" si="12"/>
        <v/>
      </c>
      <c r="AD29" s="82" t="str">
        <f t="shared" si="12"/>
        <v/>
      </c>
      <c r="AE29" s="82" t="str">
        <f t="shared" si="12"/>
        <v/>
      </c>
      <c r="AF29" s="82" t="str">
        <f t="shared" si="12"/>
        <v/>
      </c>
      <c r="AG29" s="82" t="str">
        <f t="shared" si="12"/>
        <v/>
      </c>
      <c r="AH29" s="82" t="str">
        <f t="shared" si="12"/>
        <v/>
      </c>
      <c r="AI29" s="82" t="str">
        <f t="shared" si="12"/>
        <v/>
      </c>
      <c r="AJ29" s="82" t="str">
        <f t="shared" si="12"/>
        <v/>
      </c>
      <c r="AK29" s="82" t="str">
        <f t="shared" si="12"/>
        <v/>
      </c>
      <c r="AL29" s="96" t="str">
        <f t="shared" si="12"/>
        <v/>
      </c>
      <c r="AM29" s="123" t="str">
        <f t="shared" si="13"/>
        <v/>
      </c>
      <c r="AN29" s="124" t="str">
        <f t="shared" si="13"/>
        <v/>
      </c>
      <c r="AO29" s="124" t="str">
        <f t="shared" si="13"/>
        <v/>
      </c>
      <c r="AP29" s="124" t="str">
        <f t="shared" si="13"/>
        <v/>
      </c>
      <c r="AQ29" s="124" t="str">
        <f t="shared" si="13"/>
        <v/>
      </c>
      <c r="AR29" s="124" t="str">
        <f t="shared" si="13"/>
        <v/>
      </c>
      <c r="AS29" s="124" t="str">
        <f t="shared" si="13"/>
        <v/>
      </c>
      <c r="AT29" s="124" t="str">
        <f t="shared" si="13"/>
        <v/>
      </c>
      <c r="AU29" s="124" t="str">
        <f t="shared" si="13"/>
        <v/>
      </c>
      <c r="AV29" s="125" t="str">
        <f t="shared" si="13"/>
        <v/>
      </c>
      <c r="AW29" s="123" t="str">
        <f t="shared" si="14"/>
        <v/>
      </c>
      <c r="AX29" s="124" t="str">
        <f t="shared" si="14"/>
        <v/>
      </c>
      <c r="AY29" s="124" t="str">
        <f t="shared" si="14"/>
        <v/>
      </c>
      <c r="AZ29" s="124" t="str">
        <f t="shared" si="14"/>
        <v/>
      </c>
      <c r="BA29" s="124" t="str">
        <f t="shared" si="14"/>
        <v/>
      </c>
      <c r="BB29" s="124" t="str">
        <f t="shared" si="14"/>
        <v/>
      </c>
      <c r="BC29" s="124" t="str">
        <f t="shared" si="14"/>
        <v/>
      </c>
      <c r="BD29" s="124" t="str">
        <f t="shared" si="14"/>
        <v/>
      </c>
      <c r="BE29" s="124" t="str">
        <f t="shared" si="14"/>
        <v/>
      </c>
      <c r="BF29" s="125" t="str">
        <f t="shared" si="14"/>
        <v/>
      </c>
      <c r="BH29" s="562"/>
      <c r="BI29" s="562"/>
    </row>
    <row r="30" spans="1:61" ht="18" customHeight="1" x14ac:dyDescent="0.25">
      <c r="A30" s="559"/>
      <c r="B30" s="559"/>
      <c r="C30" s="559"/>
      <c r="D30" s="559"/>
      <c r="E30" s="290"/>
      <c r="G30" s="289"/>
      <c r="I30" s="164" t="str">
        <f t="shared" si="10"/>
        <v/>
      </c>
      <c r="J30" s="165" t="str">
        <f t="shared" si="10"/>
        <v/>
      </c>
      <c r="K30" s="165" t="str">
        <f t="shared" si="10"/>
        <v/>
      </c>
      <c r="L30" s="165" t="str">
        <f t="shared" si="10"/>
        <v/>
      </c>
      <c r="M30" s="165" t="str">
        <f t="shared" si="10"/>
        <v/>
      </c>
      <c r="N30" s="165" t="str">
        <f t="shared" si="10"/>
        <v/>
      </c>
      <c r="O30" s="165" t="str">
        <f t="shared" si="10"/>
        <v/>
      </c>
      <c r="P30" s="165" t="str">
        <f t="shared" si="10"/>
        <v/>
      </c>
      <c r="Q30" s="165" t="str">
        <f t="shared" si="10"/>
        <v/>
      </c>
      <c r="R30" s="166" t="str">
        <f t="shared" si="10"/>
        <v/>
      </c>
      <c r="S30" s="93" t="str">
        <f t="shared" si="11"/>
        <v/>
      </c>
      <c r="T30" s="93" t="str">
        <f t="shared" si="11"/>
        <v/>
      </c>
      <c r="U30" s="93" t="str">
        <f t="shared" si="11"/>
        <v/>
      </c>
      <c r="V30" s="93" t="str">
        <f t="shared" si="11"/>
        <v/>
      </c>
      <c r="W30" s="93" t="str">
        <f t="shared" si="11"/>
        <v/>
      </c>
      <c r="X30" s="93" t="str">
        <f t="shared" si="11"/>
        <v/>
      </c>
      <c r="Y30" s="93" t="str">
        <f t="shared" si="11"/>
        <v/>
      </c>
      <c r="Z30" s="93" t="str">
        <f t="shared" si="11"/>
        <v/>
      </c>
      <c r="AA30" s="93" t="str">
        <f t="shared" si="11"/>
        <v/>
      </c>
      <c r="AB30" s="94" t="str">
        <f t="shared" si="11"/>
        <v/>
      </c>
      <c r="AC30" s="95" t="str">
        <f t="shared" si="12"/>
        <v/>
      </c>
      <c r="AD30" s="82" t="str">
        <f t="shared" si="12"/>
        <v/>
      </c>
      <c r="AE30" s="82" t="str">
        <f t="shared" si="12"/>
        <v/>
      </c>
      <c r="AF30" s="82" t="str">
        <f t="shared" si="12"/>
        <v/>
      </c>
      <c r="AG30" s="82" t="str">
        <f t="shared" si="12"/>
        <v/>
      </c>
      <c r="AH30" s="82" t="str">
        <f t="shared" si="12"/>
        <v/>
      </c>
      <c r="AI30" s="82" t="str">
        <f t="shared" si="12"/>
        <v/>
      </c>
      <c r="AJ30" s="82" t="str">
        <f t="shared" si="12"/>
        <v/>
      </c>
      <c r="AK30" s="82" t="str">
        <f t="shared" si="12"/>
        <v/>
      </c>
      <c r="AL30" s="96" t="str">
        <f t="shared" si="12"/>
        <v/>
      </c>
      <c r="AM30" s="123" t="str">
        <f t="shared" si="13"/>
        <v/>
      </c>
      <c r="AN30" s="124" t="str">
        <f t="shared" si="13"/>
        <v/>
      </c>
      <c r="AO30" s="124" t="str">
        <f t="shared" si="13"/>
        <v/>
      </c>
      <c r="AP30" s="124" t="str">
        <f t="shared" si="13"/>
        <v/>
      </c>
      <c r="AQ30" s="124" t="str">
        <f t="shared" si="13"/>
        <v/>
      </c>
      <c r="AR30" s="124" t="str">
        <f t="shared" si="13"/>
        <v/>
      </c>
      <c r="AS30" s="124" t="str">
        <f t="shared" si="13"/>
        <v/>
      </c>
      <c r="AT30" s="124" t="str">
        <f t="shared" si="13"/>
        <v/>
      </c>
      <c r="AU30" s="124" t="str">
        <f t="shared" si="13"/>
        <v/>
      </c>
      <c r="AV30" s="125" t="str">
        <f t="shared" si="13"/>
        <v/>
      </c>
      <c r="AW30" s="123" t="str">
        <f t="shared" si="14"/>
        <v/>
      </c>
      <c r="AX30" s="124" t="str">
        <f t="shared" si="14"/>
        <v/>
      </c>
      <c r="AY30" s="124" t="str">
        <f t="shared" si="14"/>
        <v/>
      </c>
      <c r="AZ30" s="124" t="str">
        <f t="shared" si="14"/>
        <v/>
      </c>
      <c r="BA30" s="124" t="str">
        <f t="shared" si="14"/>
        <v/>
      </c>
      <c r="BB30" s="124" t="str">
        <f t="shared" si="14"/>
        <v/>
      </c>
      <c r="BC30" s="124" t="str">
        <f t="shared" si="14"/>
        <v/>
      </c>
      <c r="BD30" s="124" t="str">
        <f t="shared" si="14"/>
        <v/>
      </c>
      <c r="BE30" s="124" t="str">
        <f t="shared" si="14"/>
        <v/>
      </c>
      <c r="BF30" s="125" t="str">
        <f t="shared" si="14"/>
        <v/>
      </c>
      <c r="BH30" s="562"/>
      <c r="BI30" s="562"/>
    </row>
    <row r="31" spans="1:61" ht="18" customHeight="1" x14ac:dyDescent="0.25">
      <c r="A31" s="559"/>
      <c r="B31" s="559"/>
      <c r="C31" s="559"/>
      <c r="D31" s="559"/>
      <c r="E31" s="290"/>
      <c r="G31" s="289"/>
      <c r="I31" s="164" t="str">
        <f t="shared" si="10"/>
        <v/>
      </c>
      <c r="J31" s="165" t="str">
        <f t="shared" si="10"/>
        <v/>
      </c>
      <c r="K31" s="165" t="str">
        <f t="shared" si="10"/>
        <v/>
      </c>
      <c r="L31" s="165" t="str">
        <f t="shared" si="10"/>
        <v/>
      </c>
      <c r="M31" s="165" t="str">
        <f t="shared" si="10"/>
        <v/>
      </c>
      <c r="N31" s="165" t="str">
        <f t="shared" si="10"/>
        <v/>
      </c>
      <c r="O31" s="165" t="str">
        <f t="shared" si="10"/>
        <v/>
      </c>
      <c r="P31" s="165" t="str">
        <f t="shared" si="10"/>
        <v/>
      </c>
      <c r="Q31" s="165" t="str">
        <f t="shared" si="10"/>
        <v/>
      </c>
      <c r="R31" s="166" t="str">
        <f t="shared" si="10"/>
        <v/>
      </c>
      <c r="S31" s="93" t="str">
        <f t="shared" si="11"/>
        <v/>
      </c>
      <c r="T31" s="93" t="str">
        <f t="shared" si="11"/>
        <v/>
      </c>
      <c r="U31" s="93" t="str">
        <f t="shared" si="11"/>
        <v/>
      </c>
      <c r="V31" s="93" t="str">
        <f t="shared" si="11"/>
        <v/>
      </c>
      <c r="W31" s="93" t="str">
        <f t="shared" si="11"/>
        <v/>
      </c>
      <c r="X31" s="93" t="str">
        <f t="shared" si="11"/>
        <v/>
      </c>
      <c r="Y31" s="93" t="str">
        <f t="shared" si="11"/>
        <v/>
      </c>
      <c r="Z31" s="93" t="str">
        <f t="shared" si="11"/>
        <v/>
      </c>
      <c r="AA31" s="93" t="str">
        <f t="shared" si="11"/>
        <v/>
      </c>
      <c r="AB31" s="94" t="str">
        <f t="shared" si="11"/>
        <v/>
      </c>
      <c r="AC31" s="95" t="str">
        <f t="shared" si="12"/>
        <v/>
      </c>
      <c r="AD31" s="82" t="str">
        <f t="shared" si="12"/>
        <v/>
      </c>
      <c r="AE31" s="82" t="str">
        <f t="shared" si="12"/>
        <v/>
      </c>
      <c r="AF31" s="82" t="str">
        <f t="shared" si="12"/>
        <v/>
      </c>
      <c r="AG31" s="82" t="str">
        <f t="shared" si="12"/>
        <v/>
      </c>
      <c r="AH31" s="82" t="str">
        <f t="shared" si="12"/>
        <v/>
      </c>
      <c r="AI31" s="82" t="str">
        <f t="shared" si="12"/>
        <v/>
      </c>
      <c r="AJ31" s="82" t="str">
        <f t="shared" si="12"/>
        <v/>
      </c>
      <c r="AK31" s="82" t="str">
        <f t="shared" si="12"/>
        <v/>
      </c>
      <c r="AL31" s="96" t="str">
        <f t="shared" si="12"/>
        <v/>
      </c>
      <c r="AM31" s="123" t="str">
        <f t="shared" si="13"/>
        <v/>
      </c>
      <c r="AN31" s="124" t="str">
        <f t="shared" si="13"/>
        <v/>
      </c>
      <c r="AO31" s="124" t="str">
        <f t="shared" si="13"/>
        <v/>
      </c>
      <c r="AP31" s="124" t="str">
        <f t="shared" si="13"/>
        <v/>
      </c>
      <c r="AQ31" s="124" t="str">
        <f t="shared" si="13"/>
        <v/>
      </c>
      <c r="AR31" s="124" t="str">
        <f t="shared" si="13"/>
        <v/>
      </c>
      <c r="AS31" s="124" t="str">
        <f t="shared" si="13"/>
        <v/>
      </c>
      <c r="AT31" s="124" t="str">
        <f t="shared" si="13"/>
        <v/>
      </c>
      <c r="AU31" s="124" t="str">
        <f t="shared" si="13"/>
        <v/>
      </c>
      <c r="AV31" s="125" t="str">
        <f t="shared" si="13"/>
        <v/>
      </c>
      <c r="AW31" s="123" t="str">
        <f t="shared" si="14"/>
        <v/>
      </c>
      <c r="AX31" s="124" t="str">
        <f t="shared" si="14"/>
        <v/>
      </c>
      <c r="AY31" s="124" t="str">
        <f t="shared" si="14"/>
        <v/>
      </c>
      <c r="AZ31" s="124" t="str">
        <f t="shared" si="14"/>
        <v/>
      </c>
      <c r="BA31" s="124" t="str">
        <f t="shared" si="14"/>
        <v/>
      </c>
      <c r="BB31" s="124" t="str">
        <f t="shared" si="14"/>
        <v/>
      </c>
      <c r="BC31" s="124" t="str">
        <f t="shared" si="14"/>
        <v/>
      </c>
      <c r="BD31" s="124" t="str">
        <f t="shared" si="14"/>
        <v/>
      </c>
      <c r="BE31" s="124" t="str">
        <f t="shared" si="14"/>
        <v/>
      </c>
      <c r="BF31" s="125" t="str">
        <f t="shared" si="14"/>
        <v/>
      </c>
      <c r="BH31" s="562"/>
      <c r="BI31" s="562"/>
    </row>
    <row r="32" spans="1:61" ht="18" customHeight="1" x14ac:dyDescent="0.25">
      <c r="A32" s="559"/>
      <c r="B32" s="559"/>
      <c r="C32" s="559"/>
      <c r="D32" s="559"/>
      <c r="E32" s="290"/>
      <c r="G32" s="291"/>
      <c r="I32" s="164" t="str">
        <f t="shared" si="10"/>
        <v/>
      </c>
      <c r="J32" s="165" t="str">
        <f t="shared" si="10"/>
        <v/>
      </c>
      <c r="K32" s="165" t="str">
        <f t="shared" si="10"/>
        <v/>
      </c>
      <c r="L32" s="165" t="str">
        <f t="shared" si="10"/>
        <v/>
      </c>
      <c r="M32" s="165" t="str">
        <f t="shared" si="10"/>
        <v/>
      </c>
      <c r="N32" s="165" t="str">
        <f t="shared" si="10"/>
        <v/>
      </c>
      <c r="O32" s="165" t="str">
        <f t="shared" si="10"/>
        <v/>
      </c>
      <c r="P32" s="165" t="str">
        <f t="shared" si="10"/>
        <v/>
      </c>
      <c r="Q32" s="165" t="str">
        <f t="shared" si="10"/>
        <v/>
      </c>
      <c r="R32" s="166" t="str">
        <f t="shared" si="10"/>
        <v/>
      </c>
      <c r="S32" s="93" t="str">
        <f t="shared" si="11"/>
        <v/>
      </c>
      <c r="T32" s="93" t="str">
        <f t="shared" si="11"/>
        <v/>
      </c>
      <c r="U32" s="93" t="str">
        <f t="shared" si="11"/>
        <v/>
      </c>
      <c r="V32" s="93" t="str">
        <f t="shared" si="11"/>
        <v/>
      </c>
      <c r="W32" s="93" t="str">
        <f t="shared" si="11"/>
        <v/>
      </c>
      <c r="X32" s="93" t="str">
        <f t="shared" si="11"/>
        <v/>
      </c>
      <c r="Y32" s="93" t="str">
        <f t="shared" si="11"/>
        <v/>
      </c>
      <c r="Z32" s="93" t="str">
        <f t="shared" si="11"/>
        <v/>
      </c>
      <c r="AA32" s="93" t="str">
        <f t="shared" si="11"/>
        <v/>
      </c>
      <c r="AB32" s="94" t="str">
        <f t="shared" si="11"/>
        <v/>
      </c>
      <c r="AC32" s="95" t="str">
        <f t="shared" si="12"/>
        <v/>
      </c>
      <c r="AD32" s="82" t="str">
        <f t="shared" si="12"/>
        <v/>
      </c>
      <c r="AE32" s="82" t="str">
        <f t="shared" si="12"/>
        <v/>
      </c>
      <c r="AF32" s="82" t="str">
        <f t="shared" si="12"/>
        <v/>
      </c>
      <c r="AG32" s="82" t="str">
        <f t="shared" si="12"/>
        <v/>
      </c>
      <c r="AH32" s="82" t="str">
        <f t="shared" si="12"/>
        <v/>
      </c>
      <c r="AI32" s="82" t="str">
        <f t="shared" si="12"/>
        <v/>
      </c>
      <c r="AJ32" s="82" t="str">
        <f t="shared" si="12"/>
        <v/>
      </c>
      <c r="AK32" s="82" t="str">
        <f t="shared" si="12"/>
        <v/>
      </c>
      <c r="AL32" s="96" t="str">
        <f t="shared" si="12"/>
        <v/>
      </c>
      <c r="AM32" s="123" t="str">
        <f t="shared" si="13"/>
        <v/>
      </c>
      <c r="AN32" s="124" t="str">
        <f t="shared" si="13"/>
        <v/>
      </c>
      <c r="AO32" s="124" t="str">
        <f t="shared" si="13"/>
        <v/>
      </c>
      <c r="AP32" s="124" t="str">
        <f t="shared" si="13"/>
        <v/>
      </c>
      <c r="AQ32" s="124" t="str">
        <f t="shared" si="13"/>
        <v/>
      </c>
      <c r="AR32" s="124" t="str">
        <f t="shared" si="13"/>
        <v/>
      </c>
      <c r="AS32" s="124" t="str">
        <f t="shared" si="13"/>
        <v/>
      </c>
      <c r="AT32" s="124" t="str">
        <f t="shared" si="13"/>
        <v/>
      </c>
      <c r="AU32" s="124" t="str">
        <f t="shared" si="13"/>
        <v/>
      </c>
      <c r="AV32" s="125" t="str">
        <f t="shared" si="13"/>
        <v/>
      </c>
      <c r="AW32" s="123" t="str">
        <f t="shared" si="14"/>
        <v/>
      </c>
      <c r="AX32" s="124" t="str">
        <f t="shared" si="14"/>
        <v/>
      </c>
      <c r="AY32" s="124" t="str">
        <f t="shared" si="14"/>
        <v/>
      </c>
      <c r="AZ32" s="124" t="str">
        <f t="shared" si="14"/>
        <v/>
      </c>
      <c r="BA32" s="124" t="str">
        <f t="shared" si="14"/>
        <v/>
      </c>
      <c r="BB32" s="124" t="str">
        <f t="shared" si="14"/>
        <v/>
      </c>
      <c r="BC32" s="124" t="str">
        <f t="shared" si="14"/>
        <v/>
      </c>
      <c r="BD32" s="124" t="str">
        <f t="shared" si="14"/>
        <v/>
      </c>
      <c r="BE32" s="124" t="str">
        <f t="shared" si="14"/>
        <v/>
      </c>
      <c r="BF32" s="125" t="str">
        <f t="shared" si="14"/>
        <v/>
      </c>
      <c r="BH32" s="562"/>
      <c r="BI32" s="562"/>
    </row>
    <row r="33" spans="1:61" ht="18" customHeight="1" x14ac:dyDescent="0.25">
      <c r="A33" s="559"/>
      <c r="B33" s="559"/>
      <c r="C33" s="559"/>
      <c r="D33" s="559"/>
      <c r="E33" s="290"/>
      <c r="G33" s="291"/>
      <c r="I33" s="164" t="str">
        <f t="shared" si="10"/>
        <v/>
      </c>
      <c r="J33" s="165" t="str">
        <f t="shared" si="10"/>
        <v/>
      </c>
      <c r="K33" s="165" t="str">
        <f t="shared" si="10"/>
        <v/>
      </c>
      <c r="L33" s="165" t="str">
        <f t="shared" si="10"/>
        <v/>
      </c>
      <c r="M33" s="165" t="str">
        <f t="shared" si="10"/>
        <v/>
      </c>
      <c r="N33" s="165" t="str">
        <f t="shared" si="10"/>
        <v/>
      </c>
      <c r="O33" s="165" t="str">
        <f t="shared" si="10"/>
        <v/>
      </c>
      <c r="P33" s="165" t="str">
        <f t="shared" si="10"/>
        <v/>
      </c>
      <c r="Q33" s="165" t="str">
        <f t="shared" si="10"/>
        <v/>
      </c>
      <c r="R33" s="166" t="str">
        <f t="shared" si="10"/>
        <v/>
      </c>
      <c r="S33" s="93" t="str">
        <f t="shared" si="11"/>
        <v/>
      </c>
      <c r="T33" s="93" t="str">
        <f t="shared" si="11"/>
        <v/>
      </c>
      <c r="U33" s="93" t="str">
        <f t="shared" si="11"/>
        <v/>
      </c>
      <c r="V33" s="93" t="str">
        <f t="shared" si="11"/>
        <v/>
      </c>
      <c r="W33" s="93" t="str">
        <f t="shared" si="11"/>
        <v/>
      </c>
      <c r="X33" s="93" t="str">
        <f t="shared" si="11"/>
        <v/>
      </c>
      <c r="Y33" s="93" t="str">
        <f t="shared" si="11"/>
        <v/>
      </c>
      <c r="Z33" s="93" t="str">
        <f t="shared" si="11"/>
        <v/>
      </c>
      <c r="AA33" s="93" t="str">
        <f t="shared" si="11"/>
        <v/>
      </c>
      <c r="AB33" s="94" t="str">
        <f t="shared" si="11"/>
        <v/>
      </c>
      <c r="AC33" s="95" t="str">
        <f t="shared" si="12"/>
        <v/>
      </c>
      <c r="AD33" s="82" t="str">
        <f t="shared" si="12"/>
        <v/>
      </c>
      <c r="AE33" s="82" t="str">
        <f t="shared" si="12"/>
        <v/>
      </c>
      <c r="AF33" s="82" t="str">
        <f t="shared" si="12"/>
        <v/>
      </c>
      <c r="AG33" s="82" t="str">
        <f t="shared" si="12"/>
        <v/>
      </c>
      <c r="AH33" s="82" t="str">
        <f t="shared" si="12"/>
        <v/>
      </c>
      <c r="AI33" s="82" t="str">
        <f t="shared" si="12"/>
        <v/>
      </c>
      <c r="AJ33" s="82" t="str">
        <f t="shared" si="12"/>
        <v/>
      </c>
      <c r="AK33" s="82" t="str">
        <f t="shared" si="12"/>
        <v/>
      </c>
      <c r="AL33" s="96" t="str">
        <f t="shared" si="12"/>
        <v/>
      </c>
      <c r="AM33" s="123" t="str">
        <f t="shared" si="13"/>
        <v/>
      </c>
      <c r="AN33" s="124" t="str">
        <f t="shared" si="13"/>
        <v/>
      </c>
      <c r="AO33" s="124" t="str">
        <f t="shared" si="13"/>
        <v/>
      </c>
      <c r="AP33" s="124" t="str">
        <f t="shared" si="13"/>
        <v/>
      </c>
      <c r="AQ33" s="124" t="str">
        <f t="shared" si="13"/>
        <v/>
      </c>
      <c r="AR33" s="124" t="str">
        <f t="shared" si="13"/>
        <v/>
      </c>
      <c r="AS33" s="124" t="str">
        <f t="shared" si="13"/>
        <v/>
      </c>
      <c r="AT33" s="124" t="str">
        <f t="shared" si="13"/>
        <v/>
      </c>
      <c r="AU33" s="124" t="str">
        <f t="shared" si="13"/>
        <v/>
      </c>
      <c r="AV33" s="125" t="str">
        <f t="shared" si="13"/>
        <v/>
      </c>
      <c r="AW33" s="123" t="str">
        <f t="shared" si="14"/>
        <v/>
      </c>
      <c r="AX33" s="124" t="str">
        <f t="shared" si="14"/>
        <v/>
      </c>
      <c r="AY33" s="124" t="str">
        <f t="shared" si="14"/>
        <v/>
      </c>
      <c r="AZ33" s="124" t="str">
        <f t="shared" si="14"/>
        <v/>
      </c>
      <c r="BA33" s="124" t="str">
        <f t="shared" si="14"/>
        <v/>
      </c>
      <c r="BB33" s="124" t="str">
        <f t="shared" si="14"/>
        <v/>
      </c>
      <c r="BC33" s="124" t="str">
        <f t="shared" si="14"/>
        <v/>
      </c>
      <c r="BD33" s="124" t="str">
        <f t="shared" si="14"/>
        <v/>
      </c>
      <c r="BE33" s="124" t="str">
        <f t="shared" si="14"/>
        <v/>
      </c>
      <c r="BF33" s="125" t="str">
        <f t="shared" si="14"/>
        <v/>
      </c>
      <c r="BH33" s="562"/>
      <c r="BI33" s="562"/>
    </row>
    <row r="34" spans="1:61" ht="18" customHeight="1" x14ac:dyDescent="0.25">
      <c r="A34" s="559"/>
      <c r="B34" s="559"/>
      <c r="C34" s="559"/>
      <c r="D34" s="559"/>
      <c r="E34" s="290"/>
      <c r="G34" s="291"/>
      <c r="I34" s="164" t="str">
        <f t="shared" si="10"/>
        <v/>
      </c>
      <c r="J34" s="165" t="str">
        <f t="shared" si="10"/>
        <v/>
      </c>
      <c r="K34" s="165" t="str">
        <f t="shared" si="10"/>
        <v/>
      </c>
      <c r="L34" s="165" t="str">
        <f t="shared" si="10"/>
        <v/>
      </c>
      <c r="M34" s="165" t="str">
        <f t="shared" si="10"/>
        <v/>
      </c>
      <c r="N34" s="165" t="str">
        <f t="shared" si="10"/>
        <v/>
      </c>
      <c r="O34" s="165" t="str">
        <f t="shared" si="10"/>
        <v/>
      </c>
      <c r="P34" s="165" t="str">
        <f t="shared" si="10"/>
        <v/>
      </c>
      <c r="Q34" s="165" t="str">
        <f t="shared" si="10"/>
        <v/>
      </c>
      <c r="R34" s="166" t="str">
        <f t="shared" si="10"/>
        <v/>
      </c>
      <c r="S34" s="93" t="str">
        <f t="shared" si="11"/>
        <v/>
      </c>
      <c r="T34" s="93" t="str">
        <f t="shared" si="11"/>
        <v/>
      </c>
      <c r="U34" s="93" t="str">
        <f t="shared" si="11"/>
        <v/>
      </c>
      <c r="V34" s="93" t="str">
        <f t="shared" si="11"/>
        <v/>
      </c>
      <c r="W34" s="93" t="str">
        <f t="shared" si="11"/>
        <v/>
      </c>
      <c r="X34" s="93" t="str">
        <f t="shared" si="11"/>
        <v/>
      </c>
      <c r="Y34" s="93" t="str">
        <f t="shared" si="11"/>
        <v/>
      </c>
      <c r="Z34" s="93" t="str">
        <f t="shared" si="11"/>
        <v/>
      </c>
      <c r="AA34" s="93" t="str">
        <f t="shared" si="11"/>
        <v/>
      </c>
      <c r="AB34" s="94" t="str">
        <f t="shared" si="11"/>
        <v/>
      </c>
      <c r="AC34" s="95" t="str">
        <f t="shared" si="12"/>
        <v/>
      </c>
      <c r="AD34" s="82" t="str">
        <f t="shared" si="12"/>
        <v/>
      </c>
      <c r="AE34" s="82" t="str">
        <f t="shared" si="12"/>
        <v/>
      </c>
      <c r="AF34" s="82" t="str">
        <f t="shared" si="12"/>
        <v/>
      </c>
      <c r="AG34" s="82" t="str">
        <f t="shared" si="12"/>
        <v/>
      </c>
      <c r="AH34" s="82" t="str">
        <f t="shared" si="12"/>
        <v/>
      </c>
      <c r="AI34" s="82" t="str">
        <f t="shared" si="12"/>
        <v/>
      </c>
      <c r="AJ34" s="82" t="str">
        <f t="shared" si="12"/>
        <v/>
      </c>
      <c r="AK34" s="82" t="str">
        <f t="shared" si="12"/>
        <v/>
      </c>
      <c r="AL34" s="96" t="str">
        <f t="shared" si="12"/>
        <v/>
      </c>
      <c r="AM34" s="123" t="str">
        <f t="shared" si="13"/>
        <v/>
      </c>
      <c r="AN34" s="124" t="str">
        <f t="shared" si="13"/>
        <v/>
      </c>
      <c r="AO34" s="124" t="str">
        <f t="shared" si="13"/>
        <v/>
      </c>
      <c r="AP34" s="124" t="str">
        <f t="shared" si="13"/>
        <v/>
      </c>
      <c r="AQ34" s="124" t="str">
        <f t="shared" si="13"/>
        <v/>
      </c>
      <c r="AR34" s="124" t="str">
        <f t="shared" si="13"/>
        <v/>
      </c>
      <c r="AS34" s="124" t="str">
        <f t="shared" si="13"/>
        <v/>
      </c>
      <c r="AT34" s="124" t="str">
        <f t="shared" si="13"/>
        <v/>
      </c>
      <c r="AU34" s="124" t="str">
        <f t="shared" si="13"/>
        <v/>
      </c>
      <c r="AV34" s="125" t="str">
        <f t="shared" si="13"/>
        <v/>
      </c>
      <c r="AW34" s="123" t="str">
        <f t="shared" si="14"/>
        <v/>
      </c>
      <c r="AX34" s="124" t="str">
        <f t="shared" si="14"/>
        <v/>
      </c>
      <c r="AY34" s="124" t="str">
        <f t="shared" si="14"/>
        <v/>
      </c>
      <c r="AZ34" s="124" t="str">
        <f t="shared" si="14"/>
        <v/>
      </c>
      <c r="BA34" s="124" t="str">
        <f t="shared" si="14"/>
        <v/>
      </c>
      <c r="BB34" s="124" t="str">
        <f t="shared" si="14"/>
        <v/>
      </c>
      <c r="BC34" s="124" t="str">
        <f t="shared" si="14"/>
        <v/>
      </c>
      <c r="BD34" s="124" t="str">
        <f t="shared" si="14"/>
        <v/>
      </c>
      <c r="BE34" s="124" t="str">
        <f t="shared" si="14"/>
        <v/>
      </c>
      <c r="BF34" s="125" t="str">
        <f t="shared" si="14"/>
        <v/>
      </c>
      <c r="BH34" s="562"/>
      <c r="BI34" s="562"/>
    </row>
    <row r="35" spans="1:61" ht="18" customHeight="1" x14ac:dyDescent="0.25">
      <c r="A35" s="559"/>
      <c r="B35" s="559"/>
      <c r="C35" s="559"/>
      <c r="D35" s="559"/>
      <c r="E35" s="290"/>
      <c r="G35" s="291"/>
      <c r="I35" s="167" t="str">
        <f t="shared" si="10"/>
        <v/>
      </c>
      <c r="J35" s="168" t="str">
        <f t="shared" si="10"/>
        <v/>
      </c>
      <c r="K35" s="168" t="str">
        <f t="shared" si="10"/>
        <v/>
      </c>
      <c r="L35" s="168" t="str">
        <f t="shared" si="10"/>
        <v/>
      </c>
      <c r="M35" s="168" t="str">
        <f t="shared" si="10"/>
        <v/>
      </c>
      <c r="N35" s="168" t="str">
        <f t="shared" si="10"/>
        <v/>
      </c>
      <c r="O35" s="168" t="str">
        <f t="shared" si="10"/>
        <v/>
      </c>
      <c r="P35" s="168" t="str">
        <f t="shared" si="10"/>
        <v/>
      </c>
      <c r="Q35" s="168" t="str">
        <f t="shared" si="10"/>
        <v/>
      </c>
      <c r="R35" s="169" t="str">
        <f t="shared" si="10"/>
        <v/>
      </c>
      <c r="S35" s="98" t="str">
        <f t="shared" si="11"/>
        <v/>
      </c>
      <c r="T35" s="98" t="str">
        <f t="shared" si="11"/>
        <v/>
      </c>
      <c r="U35" s="98" t="str">
        <f t="shared" si="11"/>
        <v/>
      </c>
      <c r="V35" s="98" t="str">
        <f t="shared" si="11"/>
        <v/>
      </c>
      <c r="W35" s="98" t="str">
        <f t="shared" si="11"/>
        <v/>
      </c>
      <c r="X35" s="98" t="str">
        <f t="shared" si="11"/>
        <v/>
      </c>
      <c r="Y35" s="98" t="str">
        <f t="shared" si="11"/>
        <v/>
      </c>
      <c r="Z35" s="98" t="str">
        <f t="shared" si="11"/>
        <v/>
      </c>
      <c r="AA35" s="98" t="str">
        <f t="shared" si="11"/>
        <v/>
      </c>
      <c r="AB35" s="99" t="str">
        <f t="shared" si="11"/>
        <v/>
      </c>
      <c r="AC35" s="100" t="str">
        <f t="shared" si="12"/>
        <v/>
      </c>
      <c r="AD35" s="101" t="str">
        <f t="shared" si="12"/>
        <v/>
      </c>
      <c r="AE35" s="101" t="str">
        <f t="shared" si="12"/>
        <v/>
      </c>
      <c r="AF35" s="101" t="str">
        <f t="shared" si="12"/>
        <v/>
      </c>
      <c r="AG35" s="101" t="str">
        <f t="shared" si="12"/>
        <v/>
      </c>
      <c r="AH35" s="101" t="str">
        <f t="shared" si="12"/>
        <v/>
      </c>
      <c r="AI35" s="101" t="str">
        <f t="shared" si="12"/>
        <v/>
      </c>
      <c r="AJ35" s="101" t="str">
        <f t="shared" si="12"/>
        <v/>
      </c>
      <c r="AK35" s="101" t="str">
        <f t="shared" si="12"/>
        <v/>
      </c>
      <c r="AL35" s="102" t="str">
        <f t="shared" si="12"/>
        <v/>
      </c>
      <c r="AM35" s="126" t="str">
        <f t="shared" si="13"/>
        <v/>
      </c>
      <c r="AN35" s="127" t="str">
        <f t="shared" si="13"/>
        <v/>
      </c>
      <c r="AO35" s="127" t="str">
        <f t="shared" si="13"/>
        <v/>
      </c>
      <c r="AP35" s="127" t="str">
        <f t="shared" si="13"/>
        <v/>
      </c>
      <c r="AQ35" s="127" t="str">
        <f t="shared" si="13"/>
        <v/>
      </c>
      <c r="AR35" s="127" t="str">
        <f t="shared" si="13"/>
        <v/>
      </c>
      <c r="AS35" s="127" t="str">
        <f t="shared" si="13"/>
        <v/>
      </c>
      <c r="AT35" s="127" t="str">
        <f t="shared" si="13"/>
        <v/>
      </c>
      <c r="AU35" s="127" t="str">
        <f t="shared" si="13"/>
        <v/>
      </c>
      <c r="AV35" s="128" t="str">
        <f t="shared" si="13"/>
        <v/>
      </c>
      <c r="AW35" s="126" t="str">
        <f t="shared" si="14"/>
        <v/>
      </c>
      <c r="AX35" s="127" t="str">
        <f t="shared" si="14"/>
        <v/>
      </c>
      <c r="AY35" s="127" t="str">
        <f t="shared" si="14"/>
        <v/>
      </c>
      <c r="AZ35" s="127" t="str">
        <f t="shared" si="14"/>
        <v/>
      </c>
      <c r="BA35" s="127" t="str">
        <f t="shared" si="14"/>
        <v/>
      </c>
      <c r="BB35" s="127" t="str">
        <f t="shared" si="14"/>
        <v/>
      </c>
      <c r="BC35" s="127" t="str">
        <f t="shared" si="14"/>
        <v/>
      </c>
      <c r="BD35" s="127" t="str">
        <f t="shared" si="14"/>
        <v/>
      </c>
      <c r="BE35" s="127" t="str">
        <f t="shared" si="14"/>
        <v/>
      </c>
      <c r="BF35" s="128" t="str">
        <f t="shared" si="14"/>
        <v/>
      </c>
      <c r="BH35" s="562"/>
      <c r="BI35" s="562"/>
    </row>
    <row r="36" spans="1:61" ht="18" customHeight="1" x14ac:dyDescent="0.25">
      <c r="A36" s="559"/>
      <c r="B36" s="559"/>
      <c r="C36" s="559"/>
      <c r="D36" s="559"/>
      <c r="E36" s="290"/>
      <c r="G36" s="289" t="str">
        <f>+'Parametrizaciones Advisory'!D277</f>
        <v>Raro</v>
      </c>
      <c r="I36" s="161" t="str">
        <f t="shared" ref="I36:R43" si="15">IF(ISERROR(VLOOKUP(CONCATENATE(A518,$I$58,$G$36),RESXXXX,1,0)),"",A518)</f>
        <v/>
      </c>
      <c r="J36" s="162" t="str">
        <f t="shared" si="15"/>
        <v/>
      </c>
      <c r="K36" s="162" t="str">
        <f t="shared" si="15"/>
        <v/>
      </c>
      <c r="L36" s="162" t="str">
        <f t="shared" si="15"/>
        <v/>
      </c>
      <c r="M36" s="162" t="str">
        <f t="shared" si="15"/>
        <v/>
      </c>
      <c r="N36" s="162" t="str">
        <f t="shared" si="15"/>
        <v/>
      </c>
      <c r="O36" s="162" t="str">
        <f t="shared" si="15"/>
        <v/>
      </c>
      <c r="P36" s="162" t="str">
        <f t="shared" si="15"/>
        <v/>
      </c>
      <c r="Q36" s="162" t="str">
        <f t="shared" si="15"/>
        <v/>
      </c>
      <c r="R36" s="163" t="str">
        <f t="shared" si="15"/>
        <v/>
      </c>
      <c r="S36" s="161" t="str">
        <f t="shared" ref="S36:AB43" si="16">IF(ISERROR(VLOOKUP(CONCATENATE(A518,$S$58,$G$36),RESXXXX,1,0)),"",A518)</f>
        <v/>
      </c>
      <c r="T36" s="162" t="str">
        <f t="shared" si="16"/>
        <v/>
      </c>
      <c r="U36" s="162" t="str">
        <f t="shared" si="16"/>
        <v/>
      </c>
      <c r="V36" s="162" t="str">
        <f t="shared" si="16"/>
        <v/>
      </c>
      <c r="W36" s="162" t="str">
        <f t="shared" si="16"/>
        <v/>
      </c>
      <c r="X36" s="162" t="str">
        <f t="shared" si="16"/>
        <v/>
      </c>
      <c r="Y36" s="162" t="str">
        <f t="shared" si="16"/>
        <v/>
      </c>
      <c r="Z36" s="162" t="str">
        <f t="shared" si="16"/>
        <v/>
      </c>
      <c r="AA36" s="162" t="str">
        <f t="shared" si="16"/>
        <v/>
      </c>
      <c r="AB36" s="163" t="str">
        <f t="shared" si="16"/>
        <v/>
      </c>
      <c r="AC36" s="86" t="str">
        <f t="shared" ref="AC36:AL43" si="17">IF(ISERROR(VLOOKUP(CONCATENATE(A518,$AC$58,$G$36),RESXXXX,1,0)),"",A518)</f>
        <v/>
      </c>
      <c r="AD36" s="87" t="str">
        <f t="shared" si="17"/>
        <v/>
      </c>
      <c r="AE36" s="87" t="str">
        <f t="shared" si="17"/>
        <v/>
      </c>
      <c r="AF36" s="87" t="str">
        <f t="shared" si="17"/>
        <v/>
      </c>
      <c r="AG36" s="87" t="str">
        <f t="shared" si="17"/>
        <v/>
      </c>
      <c r="AH36" s="87" t="str">
        <f t="shared" si="17"/>
        <v/>
      </c>
      <c r="AI36" s="87" t="str">
        <f t="shared" si="17"/>
        <v/>
      </c>
      <c r="AJ36" s="87" t="str">
        <f t="shared" si="17"/>
        <v/>
      </c>
      <c r="AK36" s="87" t="str">
        <f t="shared" si="17"/>
        <v/>
      </c>
      <c r="AL36" s="88" t="str">
        <f t="shared" si="17"/>
        <v/>
      </c>
      <c r="AM36" s="89" t="str">
        <f t="shared" ref="AM36:AV43" si="18">IF(ISERROR(VLOOKUP(CONCATENATE(A518,$AM$58,$G$36),RESXXXX,1,0)),"",A518)</f>
        <v/>
      </c>
      <c r="AN36" s="90" t="str">
        <f t="shared" si="18"/>
        <v/>
      </c>
      <c r="AO36" s="90" t="str">
        <f t="shared" si="18"/>
        <v/>
      </c>
      <c r="AP36" s="90" t="str">
        <f t="shared" si="18"/>
        <v/>
      </c>
      <c r="AQ36" s="90" t="str">
        <f t="shared" si="18"/>
        <v/>
      </c>
      <c r="AR36" s="90" t="str">
        <f t="shared" si="18"/>
        <v/>
      </c>
      <c r="AS36" s="90" t="str">
        <f t="shared" si="18"/>
        <v/>
      </c>
      <c r="AT36" s="90" t="str">
        <f t="shared" si="18"/>
        <v/>
      </c>
      <c r="AU36" s="90" t="str">
        <f t="shared" si="18"/>
        <v/>
      </c>
      <c r="AV36" s="91" t="str">
        <f t="shared" si="18"/>
        <v/>
      </c>
      <c r="AW36" s="120" t="str">
        <f t="shared" ref="AW36:BF43" si="19">IF(ISERROR(VLOOKUP(CONCATENATE(A518,$AW$58,$G$36),RESXXXX,1,0)),"",A518)</f>
        <v/>
      </c>
      <c r="AX36" s="121" t="str">
        <f t="shared" si="19"/>
        <v/>
      </c>
      <c r="AY36" s="121" t="str">
        <f t="shared" si="19"/>
        <v/>
      </c>
      <c r="AZ36" s="121" t="str">
        <f t="shared" si="19"/>
        <v/>
      </c>
      <c r="BA36" s="121" t="str">
        <f t="shared" si="19"/>
        <v/>
      </c>
      <c r="BB36" s="121" t="str">
        <f t="shared" si="19"/>
        <v/>
      </c>
      <c r="BC36" s="121" t="str">
        <f t="shared" si="19"/>
        <v/>
      </c>
      <c r="BD36" s="121" t="str">
        <f t="shared" si="19"/>
        <v/>
      </c>
      <c r="BE36" s="121" t="str">
        <f t="shared" si="19"/>
        <v/>
      </c>
      <c r="BF36" s="122" t="str">
        <f t="shared" si="19"/>
        <v/>
      </c>
      <c r="BH36" s="563" t="s">
        <v>239</v>
      </c>
      <c r="BI36" s="563"/>
    </row>
    <row r="37" spans="1:61" ht="18" customHeight="1" x14ac:dyDescent="0.25">
      <c r="A37" s="559"/>
      <c r="B37" s="559"/>
      <c r="C37" s="559"/>
      <c r="D37" s="559"/>
      <c r="E37" s="290"/>
      <c r="G37" s="289"/>
      <c r="I37" s="164" t="str">
        <f t="shared" si="15"/>
        <v/>
      </c>
      <c r="J37" s="165" t="str">
        <f t="shared" si="15"/>
        <v/>
      </c>
      <c r="K37" s="165" t="str">
        <f t="shared" si="15"/>
        <v/>
      </c>
      <c r="L37" s="165" t="str">
        <f t="shared" si="15"/>
        <v/>
      </c>
      <c r="M37" s="165" t="str">
        <f t="shared" si="15"/>
        <v/>
      </c>
      <c r="N37" s="165" t="str">
        <f t="shared" si="15"/>
        <v/>
      </c>
      <c r="O37" s="165" t="str">
        <f t="shared" si="15"/>
        <v/>
      </c>
      <c r="P37" s="165" t="str">
        <f t="shared" si="15"/>
        <v/>
      </c>
      <c r="Q37" s="165" t="str">
        <f t="shared" si="15"/>
        <v/>
      </c>
      <c r="R37" s="166" t="str">
        <f t="shared" si="15"/>
        <v/>
      </c>
      <c r="S37" s="164" t="str">
        <f t="shared" si="16"/>
        <v/>
      </c>
      <c r="T37" s="165" t="str">
        <f t="shared" si="16"/>
        <v/>
      </c>
      <c r="U37" s="165" t="str">
        <f t="shared" si="16"/>
        <v/>
      </c>
      <c r="V37" s="165" t="str">
        <f t="shared" si="16"/>
        <v/>
      </c>
      <c r="W37" s="165" t="str">
        <f t="shared" si="16"/>
        <v/>
      </c>
      <c r="X37" s="165" t="str">
        <f t="shared" si="16"/>
        <v/>
      </c>
      <c r="Y37" s="165" t="str">
        <f t="shared" si="16"/>
        <v/>
      </c>
      <c r="Z37" s="165" t="str">
        <f t="shared" si="16"/>
        <v/>
      </c>
      <c r="AA37" s="165" t="str">
        <f t="shared" si="16"/>
        <v/>
      </c>
      <c r="AB37" s="166" t="str">
        <f t="shared" si="16"/>
        <v/>
      </c>
      <c r="AC37" s="92" t="str">
        <f t="shared" si="17"/>
        <v/>
      </c>
      <c r="AD37" s="93" t="str">
        <f t="shared" si="17"/>
        <v/>
      </c>
      <c r="AE37" s="93" t="str">
        <f t="shared" si="17"/>
        <v/>
      </c>
      <c r="AF37" s="93" t="str">
        <f t="shared" si="17"/>
        <v/>
      </c>
      <c r="AG37" s="93" t="str">
        <f t="shared" si="17"/>
        <v/>
      </c>
      <c r="AH37" s="93" t="str">
        <f t="shared" si="17"/>
        <v/>
      </c>
      <c r="AI37" s="93" t="str">
        <f t="shared" si="17"/>
        <v/>
      </c>
      <c r="AJ37" s="93" t="str">
        <f t="shared" si="17"/>
        <v/>
      </c>
      <c r="AK37" s="93" t="str">
        <f t="shared" si="17"/>
        <v/>
      </c>
      <c r="AL37" s="94" t="str">
        <f t="shared" si="17"/>
        <v/>
      </c>
      <c r="AM37" s="95" t="str">
        <f t="shared" si="18"/>
        <v/>
      </c>
      <c r="AN37" s="82" t="str">
        <f t="shared" si="18"/>
        <v/>
      </c>
      <c r="AO37" s="82" t="str">
        <f t="shared" si="18"/>
        <v/>
      </c>
      <c r="AP37" s="82" t="str">
        <f t="shared" si="18"/>
        <v/>
      </c>
      <c r="AQ37" s="82" t="str">
        <f t="shared" si="18"/>
        <v/>
      </c>
      <c r="AR37" s="82" t="str">
        <f t="shared" si="18"/>
        <v/>
      </c>
      <c r="AS37" s="82" t="str">
        <f t="shared" si="18"/>
        <v/>
      </c>
      <c r="AT37" s="82" t="str">
        <f t="shared" si="18"/>
        <v/>
      </c>
      <c r="AU37" s="82" t="str">
        <f t="shared" si="18"/>
        <v/>
      </c>
      <c r="AV37" s="96" t="str">
        <f t="shared" si="18"/>
        <v/>
      </c>
      <c r="AW37" s="123" t="str">
        <f t="shared" si="19"/>
        <v/>
      </c>
      <c r="AX37" s="124" t="str">
        <f t="shared" si="19"/>
        <v/>
      </c>
      <c r="AY37" s="124" t="str">
        <f t="shared" si="19"/>
        <v/>
      </c>
      <c r="AZ37" s="124" t="str">
        <f t="shared" si="19"/>
        <v/>
      </c>
      <c r="BA37" s="124" t="str">
        <f t="shared" si="19"/>
        <v/>
      </c>
      <c r="BB37" s="124" t="str">
        <f t="shared" si="19"/>
        <v/>
      </c>
      <c r="BC37" s="124" t="str">
        <f t="shared" si="19"/>
        <v/>
      </c>
      <c r="BD37" s="124" t="str">
        <f t="shared" si="19"/>
        <v/>
      </c>
      <c r="BE37" s="124" t="str">
        <f t="shared" si="19"/>
        <v/>
      </c>
      <c r="BF37" s="125" t="str">
        <f t="shared" si="19"/>
        <v/>
      </c>
      <c r="BH37" s="563"/>
      <c r="BI37" s="563"/>
    </row>
    <row r="38" spans="1:61" ht="18" customHeight="1" x14ac:dyDescent="0.25">
      <c r="A38" s="559"/>
      <c r="B38" s="559"/>
      <c r="C38" s="559"/>
      <c r="D38" s="559"/>
      <c r="E38" s="290"/>
      <c r="G38" s="289"/>
      <c r="I38" s="164" t="str">
        <f t="shared" si="15"/>
        <v/>
      </c>
      <c r="J38" s="165" t="str">
        <f t="shared" si="15"/>
        <v/>
      </c>
      <c r="K38" s="165" t="str">
        <f t="shared" si="15"/>
        <v/>
      </c>
      <c r="L38" s="165" t="str">
        <f t="shared" si="15"/>
        <v/>
      </c>
      <c r="M38" s="165" t="str">
        <f t="shared" si="15"/>
        <v/>
      </c>
      <c r="N38" s="165" t="str">
        <f t="shared" si="15"/>
        <v/>
      </c>
      <c r="O38" s="165" t="str">
        <f t="shared" si="15"/>
        <v/>
      </c>
      <c r="P38" s="165" t="str">
        <f t="shared" si="15"/>
        <v/>
      </c>
      <c r="Q38" s="165" t="str">
        <f t="shared" si="15"/>
        <v/>
      </c>
      <c r="R38" s="166" t="str">
        <f t="shared" si="15"/>
        <v/>
      </c>
      <c r="S38" s="164" t="str">
        <f t="shared" si="16"/>
        <v/>
      </c>
      <c r="T38" s="165" t="str">
        <f t="shared" si="16"/>
        <v/>
      </c>
      <c r="U38" s="165" t="str">
        <f t="shared" si="16"/>
        <v/>
      </c>
      <c r="V38" s="165" t="str">
        <f t="shared" si="16"/>
        <v/>
      </c>
      <c r="W38" s="165" t="str">
        <f t="shared" si="16"/>
        <v/>
      </c>
      <c r="X38" s="165" t="str">
        <f t="shared" si="16"/>
        <v/>
      </c>
      <c r="Y38" s="165" t="str">
        <f t="shared" si="16"/>
        <v/>
      </c>
      <c r="Z38" s="165" t="str">
        <f t="shared" si="16"/>
        <v/>
      </c>
      <c r="AA38" s="165" t="str">
        <f t="shared" si="16"/>
        <v/>
      </c>
      <c r="AB38" s="166" t="str">
        <f t="shared" si="16"/>
        <v/>
      </c>
      <c r="AC38" s="92" t="str">
        <f t="shared" si="17"/>
        <v/>
      </c>
      <c r="AD38" s="93" t="str">
        <f t="shared" si="17"/>
        <v/>
      </c>
      <c r="AE38" s="93" t="str">
        <f t="shared" si="17"/>
        <v/>
      </c>
      <c r="AF38" s="93" t="str">
        <f t="shared" si="17"/>
        <v/>
      </c>
      <c r="AG38" s="93" t="str">
        <f t="shared" si="17"/>
        <v/>
      </c>
      <c r="AH38" s="93" t="str">
        <f t="shared" si="17"/>
        <v/>
      </c>
      <c r="AI38" s="93" t="str">
        <f t="shared" si="17"/>
        <v/>
      </c>
      <c r="AJ38" s="93" t="str">
        <f t="shared" si="17"/>
        <v/>
      </c>
      <c r="AK38" s="93" t="str">
        <f t="shared" si="17"/>
        <v/>
      </c>
      <c r="AL38" s="94" t="str">
        <f t="shared" si="17"/>
        <v/>
      </c>
      <c r="AM38" s="95" t="str">
        <f t="shared" si="18"/>
        <v/>
      </c>
      <c r="AN38" s="82" t="str">
        <f t="shared" si="18"/>
        <v/>
      </c>
      <c r="AO38" s="82" t="str">
        <f t="shared" si="18"/>
        <v/>
      </c>
      <c r="AP38" s="82" t="str">
        <f t="shared" si="18"/>
        <v/>
      </c>
      <c r="AQ38" s="82" t="str">
        <f t="shared" si="18"/>
        <v/>
      </c>
      <c r="AR38" s="82" t="str">
        <f t="shared" si="18"/>
        <v/>
      </c>
      <c r="AS38" s="82" t="str">
        <f t="shared" si="18"/>
        <v/>
      </c>
      <c r="AT38" s="82" t="str">
        <f t="shared" si="18"/>
        <v/>
      </c>
      <c r="AU38" s="82" t="str">
        <f t="shared" si="18"/>
        <v/>
      </c>
      <c r="AV38" s="96" t="str">
        <f t="shared" si="18"/>
        <v/>
      </c>
      <c r="AW38" s="123" t="str">
        <f t="shared" si="19"/>
        <v/>
      </c>
      <c r="AX38" s="124" t="str">
        <f t="shared" si="19"/>
        <v/>
      </c>
      <c r="AY38" s="124" t="str">
        <f t="shared" si="19"/>
        <v/>
      </c>
      <c r="AZ38" s="124" t="str">
        <f t="shared" si="19"/>
        <v/>
      </c>
      <c r="BA38" s="124" t="str">
        <f t="shared" si="19"/>
        <v/>
      </c>
      <c r="BB38" s="124" t="str">
        <f t="shared" si="19"/>
        <v/>
      </c>
      <c r="BC38" s="124" t="str">
        <f t="shared" si="19"/>
        <v/>
      </c>
      <c r="BD38" s="124" t="str">
        <f t="shared" si="19"/>
        <v/>
      </c>
      <c r="BE38" s="124" t="str">
        <f t="shared" si="19"/>
        <v/>
      </c>
      <c r="BF38" s="125" t="str">
        <f t="shared" si="19"/>
        <v/>
      </c>
      <c r="BH38" s="563"/>
      <c r="BI38" s="563"/>
    </row>
    <row r="39" spans="1:61" ht="18" customHeight="1" x14ac:dyDescent="0.25">
      <c r="A39" s="559"/>
      <c r="B39" s="559"/>
      <c r="C39" s="559"/>
      <c r="D39" s="559"/>
      <c r="E39" s="290"/>
      <c r="G39" s="289"/>
      <c r="I39" s="164" t="str">
        <f t="shared" si="15"/>
        <v/>
      </c>
      <c r="J39" s="165" t="str">
        <f t="shared" si="15"/>
        <v/>
      </c>
      <c r="K39" s="165" t="str">
        <f t="shared" si="15"/>
        <v/>
      </c>
      <c r="L39" s="165" t="str">
        <f t="shared" si="15"/>
        <v/>
      </c>
      <c r="M39" s="165" t="str">
        <f t="shared" si="15"/>
        <v/>
      </c>
      <c r="N39" s="165" t="str">
        <f t="shared" si="15"/>
        <v/>
      </c>
      <c r="O39" s="165" t="str">
        <f t="shared" si="15"/>
        <v/>
      </c>
      <c r="P39" s="165" t="str">
        <f t="shared" si="15"/>
        <v/>
      </c>
      <c r="Q39" s="165" t="str">
        <f t="shared" si="15"/>
        <v/>
      </c>
      <c r="R39" s="166" t="str">
        <f t="shared" si="15"/>
        <v/>
      </c>
      <c r="S39" s="164" t="str">
        <f t="shared" si="16"/>
        <v/>
      </c>
      <c r="T39" s="165" t="str">
        <f t="shared" si="16"/>
        <v/>
      </c>
      <c r="U39" s="165" t="str">
        <f t="shared" si="16"/>
        <v/>
      </c>
      <c r="V39" s="165" t="str">
        <f t="shared" si="16"/>
        <v/>
      </c>
      <c r="W39" s="165" t="str">
        <f t="shared" si="16"/>
        <v/>
      </c>
      <c r="X39" s="165" t="str">
        <f t="shared" si="16"/>
        <v/>
      </c>
      <c r="Y39" s="165" t="str">
        <f t="shared" si="16"/>
        <v/>
      </c>
      <c r="Z39" s="165" t="str">
        <f t="shared" si="16"/>
        <v/>
      </c>
      <c r="AA39" s="165" t="str">
        <f t="shared" si="16"/>
        <v/>
      </c>
      <c r="AB39" s="166" t="str">
        <f t="shared" si="16"/>
        <v/>
      </c>
      <c r="AC39" s="92" t="str">
        <f t="shared" si="17"/>
        <v/>
      </c>
      <c r="AD39" s="93" t="str">
        <f t="shared" si="17"/>
        <v/>
      </c>
      <c r="AE39" s="93" t="str">
        <f t="shared" si="17"/>
        <v/>
      </c>
      <c r="AF39" s="93" t="str">
        <f t="shared" si="17"/>
        <v/>
      </c>
      <c r="AG39" s="93" t="str">
        <f t="shared" si="17"/>
        <v/>
      </c>
      <c r="AH39" s="93" t="str">
        <f t="shared" si="17"/>
        <v/>
      </c>
      <c r="AI39" s="93" t="str">
        <f t="shared" si="17"/>
        <v/>
      </c>
      <c r="AJ39" s="93" t="str">
        <f t="shared" si="17"/>
        <v/>
      </c>
      <c r="AK39" s="93" t="str">
        <f t="shared" si="17"/>
        <v/>
      </c>
      <c r="AL39" s="94" t="str">
        <f t="shared" si="17"/>
        <v/>
      </c>
      <c r="AM39" s="95" t="str">
        <f t="shared" si="18"/>
        <v/>
      </c>
      <c r="AN39" s="82" t="str">
        <f t="shared" si="18"/>
        <v/>
      </c>
      <c r="AO39" s="82" t="str">
        <f t="shared" si="18"/>
        <v/>
      </c>
      <c r="AP39" s="82" t="str">
        <f t="shared" si="18"/>
        <v/>
      </c>
      <c r="AQ39" s="82" t="str">
        <f t="shared" si="18"/>
        <v/>
      </c>
      <c r="AR39" s="82" t="str">
        <f t="shared" si="18"/>
        <v/>
      </c>
      <c r="AS39" s="82" t="str">
        <f t="shared" si="18"/>
        <v/>
      </c>
      <c r="AT39" s="82" t="str">
        <f t="shared" si="18"/>
        <v/>
      </c>
      <c r="AU39" s="82" t="str">
        <f t="shared" si="18"/>
        <v/>
      </c>
      <c r="AV39" s="96" t="str">
        <f t="shared" si="18"/>
        <v/>
      </c>
      <c r="AW39" s="123" t="str">
        <f t="shared" si="19"/>
        <v/>
      </c>
      <c r="AX39" s="124" t="str">
        <f t="shared" si="19"/>
        <v/>
      </c>
      <c r="AY39" s="124" t="str">
        <f t="shared" si="19"/>
        <v/>
      </c>
      <c r="AZ39" s="124" t="str">
        <f t="shared" si="19"/>
        <v/>
      </c>
      <c r="BA39" s="124" t="str">
        <f t="shared" si="19"/>
        <v/>
      </c>
      <c r="BB39" s="124" t="str">
        <f t="shared" si="19"/>
        <v/>
      </c>
      <c r="BC39" s="124" t="str">
        <f t="shared" si="19"/>
        <v/>
      </c>
      <c r="BD39" s="124" t="str">
        <f t="shared" si="19"/>
        <v/>
      </c>
      <c r="BE39" s="124" t="str">
        <f t="shared" si="19"/>
        <v/>
      </c>
      <c r="BF39" s="125" t="str">
        <f t="shared" si="19"/>
        <v/>
      </c>
      <c r="BH39" s="563"/>
      <c r="BI39" s="563"/>
    </row>
    <row r="40" spans="1:61" ht="18" customHeight="1" x14ac:dyDescent="0.25">
      <c r="A40" s="559"/>
      <c r="B40" s="559"/>
      <c r="C40" s="559"/>
      <c r="D40" s="559"/>
      <c r="E40" s="290"/>
      <c r="G40" s="291"/>
      <c r="I40" s="164" t="str">
        <f t="shared" si="15"/>
        <v/>
      </c>
      <c r="J40" s="165" t="str">
        <f t="shared" si="15"/>
        <v/>
      </c>
      <c r="K40" s="165" t="str">
        <f t="shared" si="15"/>
        <v/>
      </c>
      <c r="L40" s="165" t="str">
        <f t="shared" si="15"/>
        <v/>
      </c>
      <c r="M40" s="165" t="str">
        <f t="shared" si="15"/>
        <v/>
      </c>
      <c r="N40" s="165" t="str">
        <f t="shared" si="15"/>
        <v/>
      </c>
      <c r="O40" s="165" t="str">
        <f t="shared" si="15"/>
        <v/>
      </c>
      <c r="P40" s="165" t="str">
        <f t="shared" si="15"/>
        <v/>
      </c>
      <c r="Q40" s="165" t="str">
        <f t="shared" si="15"/>
        <v/>
      </c>
      <c r="R40" s="166" t="str">
        <f t="shared" si="15"/>
        <v/>
      </c>
      <c r="S40" s="164" t="str">
        <f t="shared" si="16"/>
        <v/>
      </c>
      <c r="T40" s="165" t="str">
        <f t="shared" si="16"/>
        <v/>
      </c>
      <c r="U40" s="165" t="str">
        <f t="shared" si="16"/>
        <v/>
      </c>
      <c r="V40" s="165" t="str">
        <f t="shared" si="16"/>
        <v/>
      </c>
      <c r="W40" s="165" t="str">
        <f t="shared" si="16"/>
        <v/>
      </c>
      <c r="X40" s="165" t="str">
        <f t="shared" si="16"/>
        <v/>
      </c>
      <c r="Y40" s="165" t="str">
        <f t="shared" si="16"/>
        <v/>
      </c>
      <c r="Z40" s="165" t="str">
        <f t="shared" si="16"/>
        <v/>
      </c>
      <c r="AA40" s="165" t="str">
        <f t="shared" si="16"/>
        <v/>
      </c>
      <c r="AB40" s="166" t="str">
        <f t="shared" si="16"/>
        <v/>
      </c>
      <c r="AC40" s="92" t="str">
        <f t="shared" si="17"/>
        <v/>
      </c>
      <c r="AD40" s="93" t="str">
        <f t="shared" si="17"/>
        <v/>
      </c>
      <c r="AE40" s="93" t="str">
        <f t="shared" si="17"/>
        <v/>
      </c>
      <c r="AF40" s="93" t="str">
        <f t="shared" si="17"/>
        <v/>
      </c>
      <c r="AG40" s="93" t="str">
        <f t="shared" si="17"/>
        <v/>
      </c>
      <c r="AH40" s="93" t="str">
        <f t="shared" si="17"/>
        <v/>
      </c>
      <c r="AI40" s="93" t="str">
        <f t="shared" si="17"/>
        <v/>
      </c>
      <c r="AJ40" s="93" t="str">
        <f t="shared" si="17"/>
        <v/>
      </c>
      <c r="AK40" s="93" t="str">
        <f t="shared" si="17"/>
        <v/>
      </c>
      <c r="AL40" s="94" t="str">
        <f t="shared" si="17"/>
        <v/>
      </c>
      <c r="AM40" s="95" t="str">
        <f t="shared" si="18"/>
        <v/>
      </c>
      <c r="AN40" s="82" t="str">
        <f t="shared" si="18"/>
        <v/>
      </c>
      <c r="AO40" s="82" t="str">
        <f t="shared" si="18"/>
        <v/>
      </c>
      <c r="AP40" s="82" t="str">
        <f t="shared" si="18"/>
        <v/>
      </c>
      <c r="AQ40" s="82" t="str">
        <f t="shared" si="18"/>
        <v/>
      </c>
      <c r="AR40" s="82" t="str">
        <f t="shared" si="18"/>
        <v/>
      </c>
      <c r="AS40" s="82" t="str">
        <f t="shared" si="18"/>
        <v/>
      </c>
      <c r="AT40" s="82" t="str">
        <f t="shared" si="18"/>
        <v/>
      </c>
      <c r="AU40" s="82" t="str">
        <f t="shared" si="18"/>
        <v/>
      </c>
      <c r="AV40" s="96" t="str">
        <f t="shared" si="18"/>
        <v/>
      </c>
      <c r="AW40" s="123" t="str">
        <f t="shared" si="19"/>
        <v/>
      </c>
      <c r="AX40" s="124" t="str">
        <f t="shared" si="19"/>
        <v/>
      </c>
      <c r="AY40" s="124" t="str">
        <f t="shared" si="19"/>
        <v/>
      </c>
      <c r="AZ40" s="124" t="str">
        <f t="shared" si="19"/>
        <v/>
      </c>
      <c r="BA40" s="124" t="str">
        <f t="shared" si="19"/>
        <v/>
      </c>
      <c r="BB40" s="124" t="str">
        <f t="shared" si="19"/>
        <v/>
      </c>
      <c r="BC40" s="124" t="str">
        <f t="shared" si="19"/>
        <v/>
      </c>
      <c r="BD40" s="124" t="str">
        <f t="shared" si="19"/>
        <v/>
      </c>
      <c r="BE40" s="124" t="str">
        <f t="shared" si="19"/>
        <v/>
      </c>
      <c r="BF40" s="125" t="str">
        <f t="shared" si="19"/>
        <v/>
      </c>
      <c r="BH40" s="563"/>
      <c r="BI40" s="563"/>
    </row>
    <row r="41" spans="1:61" ht="18" customHeight="1" x14ac:dyDescent="0.25">
      <c r="A41" s="559"/>
      <c r="B41" s="559"/>
      <c r="C41" s="559"/>
      <c r="D41" s="559"/>
      <c r="E41" s="290"/>
      <c r="G41" s="291"/>
      <c r="I41" s="164" t="str">
        <f t="shared" si="15"/>
        <v/>
      </c>
      <c r="J41" s="165" t="str">
        <f t="shared" si="15"/>
        <v/>
      </c>
      <c r="K41" s="165" t="str">
        <f t="shared" si="15"/>
        <v/>
      </c>
      <c r="L41" s="165" t="str">
        <f t="shared" si="15"/>
        <v/>
      </c>
      <c r="M41" s="165" t="str">
        <f t="shared" si="15"/>
        <v/>
      </c>
      <c r="N41" s="165" t="str">
        <f t="shared" si="15"/>
        <v/>
      </c>
      <c r="O41" s="165" t="str">
        <f t="shared" si="15"/>
        <v/>
      </c>
      <c r="P41" s="165" t="str">
        <f t="shared" si="15"/>
        <v/>
      </c>
      <c r="Q41" s="165" t="str">
        <f t="shared" si="15"/>
        <v/>
      </c>
      <c r="R41" s="166" t="str">
        <f t="shared" si="15"/>
        <v/>
      </c>
      <c r="S41" s="164" t="str">
        <f t="shared" si="16"/>
        <v/>
      </c>
      <c r="T41" s="165" t="str">
        <f t="shared" si="16"/>
        <v/>
      </c>
      <c r="U41" s="165" t="str">
        <f t="shared" si="16"/>
        <v/>
      </c>
      <c r="V41" s="165" t="str">
        <f t="shared" si="16"/>
        <v/>
      </c>
      <c r="W41" s="165" t="str">
        <f t="shared" si="16"/>
        <v/>
      </c>
      <c r="X41" s="165" t="str">
        <f t="shared" si="16"/>
        <v/>
      </c>
      <c r="Y41" s="165" t="str">
        <f t="shared" si="16"/>
        <v/>
      </c>
      <c r="Z41" s="165" t="str">
        <f t="shared" si="16"/>
        <v/>
      </c>
      <c r="AA41" s="165" t="str">
        <f t="shared" si="16"/>
        <v/>
      </c>
      <c r="AB41" s="166" t="str">
        <f t="shared" si="16"/>
        <v/>
      </c>
      <c r="AC41" s="92" t="str">
        <f t="shared" si="17"/>
        <v/>
      </c>
      <c r="AD41" s="93" t="str">
        <f t="shared" si="17"/>
        <v/>
      </c>
      <c r="AE41" s="93" t="str">
        <f t="shared" si="17"/>
        <v/>
      </c>
      <c r="AF41" s="93" t="str">
        <f t="shared" si="17"/>
        <v/>
      </c>
      <c r="AG41" s="93" t="str">
        <f t="shared" si="17"/>
        <v/>
      </c>
      <c r="AH41" s="93" t="str">
        <f t="shared" si="17"/>
        <v/>
      </c>
      <c r="AI41" s="93" t="str">
        <f t="shared" si="17"/>
        <v/>
      </c>
      <c r="AJ41" s="93" t="str">
        <f t="shared" si="17"/>
        <v/>
      </c>
      <c r="AK41" s="93" t="str">
        <f t="shared" si="17"/>
        <v/>
      </c>
      <c r="AL41" s="94" t="str">
        <f t="shared" si="17"/>
        <v/>
      </c>
      <c r="AM41" s="95" t="str">
        <f t="shared" si="18"/>
        <v/>
      </c>
      <c r="AN41" s="82" t="str">
        <f t="shared" si="18"/>
        <v/>
      </c>
      <c r="AO41" s="82" t="str">
        <f t="shared" si="18"/>
        <v/>
      </c>
      <c r="AP41" s="82" t="str">
        <f t="shared" si="18"/>
        <v/>
      </c>
      <c r="AQ41" s="82" t="str">
        <f t="shared" si="18"/>
        <v/>
      </c>
      <c r="AR41" s="82" t="str">
        <f t="shared" si="18"/>
        <v/>
      </c>
      <c r="AS41" s="82" t="str">
        <f t="shared" si="18"/>
        <v/>
      </c>
      <c r="AT41" s="82" t="str">
        <f t="shared" si="18"/>
        <v/>
      </c>
      <c r="AU41" s="82" t="str">
        <f t="shared" si="18"/>
        <v/>
      </c>
      <c r="AV41" s="96" t="str">
        <f t="shared" si="18"/>
        <v/>
      </c>
      <c r="AW41" s="123" t="str">
        <f t="shared" si="19"/>
        <v/>
      </c>
      <c r="AX41" s="124" t="str">
        <f t="shared" si="19"/>
        <v/>
      </c>
      <c r="AY41" s="124" t="str">
        <f t="shared" si="19"/>
        <v/>
      </c>
      <c r="AZ41" s="124" t="str">
        <f t="shared" si="19"/>
        <v/>
      </c>
      <c r="BA41" s="124" t="str">
        <f t="shared" si="19"/>
        <v/>
      </c>
      <c r="BB41" s="124" t="str">
        <f t="shared" si="19"/>
        <v/>
      </c>
      <c r="BC41" s="124" t="str">
        <f t="shared" si="19"/>
        <v/>
      </c>
      <c r="BD41" s="124" t="str">
        <f t="shared" si="19"/>
        <v/>
      </c>
      <c r="BE41" s="124" t="str">
        <f t="shared" si="19"/>
        <v/>
      </c>
      <c r="BF41" s="125" t="str">
        <f t="shared" si="19"/>
        <v/>
      </c>
      <c r="BH41" s="563"/>
      <c r="BI41" s="563"/>
    </row>
    <row r="42" spans="1:61" ht="18" customHeight="1" x14ac:dyDescent="0.25">
      <c r="A42" s="559"/>
      <c r="B42" s="559"/>
      <c r="C42" s="559"/>
      <c r="D42" s="559"/>
      <c r="E42" s="290"/>
      <c r="G42" s="291"/>
      <c r="I42" s="164" t="str">
        <f t="shared" si="15"/>
        <v/>
      </c>
      <c r="J42" s="165" t="str">
        <f t="shared" si="15"/>
        <v/>
      </c>
      <c r="K42" s="165" t="str">
        <f t="shared" si="15"/>
        <v/>
      </c>
      <c r="L42" s="165" t="str">
        <f t="shared" si="15"/>
        <v/>
      </c>
      <c r="M42" s="165" t="str">
        <f t="shared" si="15"/>
        <v/>
      </c>
      <c r="N42" s="165" t="str">
        <f t="shared" si="15"/>
        <v/>
      </c>
      <c r="O42" s="165" t="str">
        <f t="shared" si="15"/>
        <v/>
      </c>
      <c r="P42" s="165" t="str">
        <f t="shared" si="15"/>
        <v/>
      </c>
      <c r="Q42" s="165" t="str">
        <f t="shared" si="15"/>
        <v/>
      </c>
      <c r="R42" s="166" t="str">
        <f t="shared" si="15"/>
        <v/>
      </c>
      <c r="S42" s="164" t="str">
        <f t="shared" si="16"/>
        <v/>
      </c>
      <c r="T42" s="165" t="str">
        <f t="shared" si="16"/>
        <v/>
      </c>
      <c r="U42" s="165" t="str">
        <f t="shared" si="16"/>
        <v/>
      </c>
      <c r="V42" s="165" t="str">
        <f t="shared" si="16"/>
        <v/>
      </c>
      <c r="W42" s="165" t="str">
        <f t="shared" si="16"/>
        <v/>
      </c>
      <c r="X42" s="165" t="str">
        <f t="shared" si="16"/>
        <v/>
      </c>
      <c r="Y42" s="165" t="str">
        <f t="shared" si="16"/>
        <v/>
      </c>
      <c r="Z42" s="165" t="str">
        <f t="shared" si="16"/>
        <v/>
      </c>
      <c r="AA42" s="165" t="str">
        <f t="shared" si="16"/>
        <v/>
      </c>
      <c r="AB42" s="166" t="str">
        <f t="shared" si="16"/>
        <v/>
      </c>
      <c r="AC42" s="92" t="str">
        <f t="shared" si="17"/>
        <v/>
      </c>
      <c r="AD42" s="93" t="str">
        <f t="shared" si="17"/>
        <v/>
      </c>
      <c r="AE42" s="93" t="str">
        <f t="shared" si="17"/>
        <v/>
      </c>
      <c r="AF42" s="93" t="str">
        <f t="shared" si="17"/>
        <v/>
      </c>
      <c r="AG42" s="93" t="str">
        <f t="shared" si="17"/>
        <v/>
      </c>
      <c r="AH42" s="93" t="str">
        <f t="shared" si="17"/>
        <v/>
      </c>
      <c r="AI42" s="93" t="str">
        <f t="shared" si="17"/>
        <v/>
      </c>
      <c r="AJ42" s="93" t="str">
        <f t="shared" si="17"/>
        <v/>
      </c>
      <c r="AK42" s="93" t="str">
        <f t="shared" si="17"/>
        <v/>
      </c>
      <c r="AL42" s="94" t="str">
        <f t="shared" si="17"/>
        <v/>
      </c>
      <c r="AM42" s="95" t="str">
        <f t="shared" si="18"/>
        <v/>
      </c>
      <c r="AN42" s="82" t="str">
        <f t="shared" si="18"/>
        <v/>
      </c>
      <c r="AO42" s="82" t="str">
        <f t="shared" si="18"/>
        <v/>
      </c>
      <c r="AP42" s="82" t="str">
        <f t="shared" si="18"/>
        <v/>
      </c>
      <c r="AQ42" s="82" t="str">
        <f t="shared" si="18"/>
        <v/>
      </c>
      <c r="AR42" s="82" t="str">
        <f t="shared" si="18"/>
        <v/>
      </c>
      <c r="AS42" s="82" t="str">
        <f t="shared" si="18"/>
        <v/>
      </c>
      <c r="AT42" s="82" t="str">
        <f t="shared" si="18"/>
        <v/>
      </c>
      <c r="AU42" s="82" t="str">
        <f t="shared" si="18"/>
        <v/>
      </c>
      <c r="AV42" s="96" t="str">
        <f t="shared" si="18"/>
        <v/>
      </c>
      <c r="AW42" s="123" t="str">
        <f t="shared" si="19"/>
        <v/>
      </c>
      <c r="AX42" s="124" t="str">
        <f t="shared" si="19"/>
        <v/>
      </c>
      <c r="AY42" s="124" t="str">
        <f t="shared" si="19"/>
        <v/>
      </c>
      <c r="AZ42" s="124" t="str">
        <f t="shared" si="19"/>
        <v/>
      </c>
      <c r="BA42" s="124" t="str">
        <f t="shared" si="19"/>
        <v/>
      </c>
      <c r="BB42" s="124" t="str">
        <f t="shared" si="19"/>
        <v/>
      </c>
      <c r="BC42" s="124" t="str">
        <f t="shared" si="19"/>
        <v/>
      </c>
      <c r="BD42" s="124" t="str">
        <f t="shared" si="19"/>
        <v/>
      </c>
      <c r="BE42" s="124" t="str">
        <f t="shared" si="19"/>
        <v/>
      </c>
      <c r="BF42" s="125" t="str">
        <f t="shared" si="19"/>
        <v/>
      </c>
      <c r="BH42" s="563"/>
      <c r="BI42" s="563"/>
    </row>
    <row r="43" spans="1:61" ht="18" customHeight="1" x14ac:dyDescent="0.35">
      <c r="A43" s="559"/>
      <c r="B43" s="559"/>
      <c r="C43" s="559"/>
      <c r="D43" s="559"/>
      <c r="E43" s="290"/>
      <c r="G43" s="291"/>
      <c r="I43" s="167" t="str">
        <f t="shared" si="15"/>
        <v/>
      </c>
      <c r="J43" s="168" t="str">
        <f t="shared" si="15"/>
        <v/>
      </c>
      <c r="K43" s="168" t="str">
        <f t="shared" si="15"/>
        <v/>
      </c>
      <c r="L43" s="168" t="str">
        <f t="shared" si="15"/>
        <v/>
      </c>
      <c r="M43" s="168" t="str">
        <f t="shared" si="15"/>
        <v/>
      </c>
      <c r="N43" s="168" t="str">
        <f t="shared" si="15"/>
        <v/>
      </c>
      <c r="O43" s="168" t="str">
        <f t="shared" si="15"/>
        <v/>
      </c>
      <c r="P43" s="168" t="str">
        <f t="shared" si="15"/>
        <v/>
      </c>
      <c r="Q43" s="168" t="str">
        <f t="shared" si="15"/>
        <v/>
      </c>
      <c r="R43" s="169" t="str">
        <f t="shared" si="15"/>
        <v/>
      </c>
      <c r="S43" s="167" t="str">
        <f t="shared" si="16"/>
        <v/>
      </c>
      <c r="T43" s="168" t="str">
        <f t="shared" si="16"/>
        <v/>
      </c>
      <c r="U43" s="168" t="str">
        <f t="shared" si="16"/>
        <v/>
      </c>
      <c r="V43" s="168" t="str">
        <f t="shared" si="16"/>
        <v/>
      </c>
      <c r="W43" s="168" t="str">
        <f t="shared" si="16"/>
        <v/>
      </c>
      <c r="X43" s="168" t="str">
        <f t="shared" si="16"/>
        <v/>
      </c>
      <c r="Y43" s="168" t="str">
        <f t="shared" si="16"/>
        <v/>
      </c>
      <c r="Z43" s="168" t="str">
        <f t="shared" si="16"/>
        <v/>
      </c>
      <c r="AA43" s="168" t="str">
        <f t="shared" si="16"/>
        <v/>
      </c>
      <c r="AB43" s="169" t="str">
        <f t="shared" si="16"/>
        <v/>
      </c>
      <c r="AC43" s="406" t="str">
        <f t="shared" si="17"/>
        <v/>
      </c>
      <c r="AD43" s="407" t="str">
        <f t="shared" si="17"/>
        <v/>
      </c>
      <c r="AE43" s="407" t="str">
        <f t="shared" si="17"/>
        <v/>
      </c>
      <c r="AF43" s="407" t="str">
        <f t="shared" si="17"/>
        <v/>
      </c>
      <c r="AG43" s="407" t="str">
        <f t="shared" si="17"/>
        <v/>
      </c>
      <c r="AH43" s="407" t="str">
        <f t="shared" si="17"/>
        <v/>
      </c>
      <c r="AI43" s="407" t="str">
        <f t="shared" si="17"/>
        <v/>
      </c>
      <c r="AJ43" s="407" t="str">
        <f t="shared" si="17"/>
        <v/>
      </c>
      <c r="AK43" s="407" t="str">
        <f t="shared" si="17"/>
        <v/>
      </c>
      <c r="AL43" s="408" t="str">
        <f t="shared" si="17"/>
        <v/>
      </c>
      <c r="AM43" s="409" t="str">
        <f t="shared" si="18"/>
        <v/>
      </c>
      <c r="AN43" s="410" t="str">
        <f t="shared" si="18"/>
        <v/>
      </c>
      <c r="AO43" s="410" t="str">
        <f t="shared" si="18"/>
        <v/>
      </c>
      <c r="AP43" s="410" t="str">
        <f t="shared" si="18"/>
        <v/>
      </c>
      <c r="AQ43" s="410" t="str">
        <f t="shared" si="18"/>
        <v/>
      </c>
      <c r="AR43" s="410" t="str">
        <f t="shared" si="18"/>
        <v/>
      </c>
      <c r="AS43" s="410" t="str">
        <f t="shared" si="18"/>
        <v/>
      </c>
      <c r="AT43" s="410" t="str">
        <f t="shared" si="18"/>
        <v/>
      </c>
      <c r="AU43" s="410" t="str">
        <f t="shared" si="18"/>
        <v/>
      </c>
      <c r="AV43" s="411" t="str">
        <f t="shared" si="18"/>
        <v/>
      </c>
      <c r="AW43" s="412" t="str">
        <f t="shared" si="19"/>
        <v/>
      </c>
      <c r="AX43" s="413" t="str">
        <f t="shared" si="19"/>
        <v/>
      </c>
      <c r="AY43" s="413" t="str">
        <f t="shared" si="19"/>
        <v/>
      </c>
      <c r="AZ43" s="413" t="str">
        <f t="shared" si="19"/>
        <v/>
      </c>
      <c r="BA43" s="413" t="str">
        <f t="shared" si="19"/>
        <v/>
      </c>
      <c r="BB43" s="413" t="str">
        <f t="shared" si="19"/>
        <v/>
      </c>
      <c r="BC43" s="413" t="str">
        <f t="shared" si="19"/>
        <v/>
      </c>
      <c r="BD43" s="413" t="str">
        <f t="shared" si="19"/>
        <v/>
      </c>
      <c r="BE43" s="413" t="str">
        <f t="shared" si="19"/>
        <v/>
      </c>
      <c r="BF43" s="414" t="str">
        <f t="shared" si="19"/>
        <v/>
      </c>
      <c r="BH43" s="563"/>
      <c r="BI43" s="563"/>
    </row>
    <row r="44" spans="1:61" ht="27" customHeight="1" x14ac:dyDescent="0.35">
      <c r="A44" s="559"/>
      <c r="B44" s="559"/>
      <c r="C44" s="559"/>
      <c r="D44" s="559"/>
      <c r="E44" s="290"/>
      <c r="G44" s="289" t="str">
        <f>+'Parametrizaciones Advisory'!D278</f>
        <v>Improbable</v>
      </c>
      <c r="I44" s="161" t="str">
        <f t="shared" ref="I44:R51" si="20">IF(ISERROR(VLOOKUP(CONCATENATE(A518,$I$58,$G$44),RESXXXX,1,0)),"",A518)</f>
        <v/>
      </c>
      <c r="J44" s="162" t="str">
        <f t="shared" si="20"/>
        <v/>
      </c>
      <c r="K44" s="162" t="str">
        <f t="shared" si="20"/>
        <v/>
      </c>
      <c r="L44" s="162" t="str">
        <f t="shared" si="20"/>
        <v/>
      </c>
      <c r="M44" s="162" t="str">
        <f t="shared" si="20"/>
        <v/>
      </c>
      <c r="N44" s="162" t="str">
        <f t="shared" si="20"/>
        <v/>
      </c>
      <c r="O44" s="162" t="str">
        <f t="shared" si="20"/>
        <v/>
      </c>
      <c r="P44" s="162" t="str">
        <f t="shared" si="20"/>
        <v/>
      </c>
      <c r="Q44" s="162" t="str">
        <f t="shared" si="20"/>
        <v/>
      </c>
      <c r="R44" s="163" t="str">
        <f t="shared" si="20"/>
        <v/>
      </c>
      <c r="S44" s="161" t="str">
        <f t="shared" ref="S44:AB51" si="21">IF(ISERROR(VLOOKUP(CONCATENATE(A518,$S$58,$G$44),RESXXXX,1,0)),"",A518)</f>
        <v/>
      </c>
      <c r="T44" s="162" t="str">
        <f t="shared" si="21"/>
        <v/>
      </c>
      <c r="U44" s="162" t="str">
        <f t="shared" si="21"/>
        <v/>
      </c>
      <c r="V44" s="162" t="str">
        <f t="shared" si="21"/>
        <v/>
      </c>
      <c r="W44" s="162" t="str">
        <f t="shared" si="21"/>
        <v/>
      </c>
      <c r="X44" s="162" t="str">
        <f t="shared" si="21"/>
        <v/>
      </c>
      <c r="Y44" s="162" t="str">
        <f t="shared" si="21"/>
        <v/>
      </c>
      <c r="Z44" s="162" t="str">
        <f t="shared" si="21"/>
        <v/>
      </c>
      <c r="AA44" s="162" t="str">
        <f t="shared" si="21"/>
        <v/>
      </c>
      <c r="AB44" s="163" t="str">
        <f t="shared" si="21"/>
        <v/>
      </c>
      <c r="AC44" s="415" t="str">
        <f t="shared" ref="AC44:AL51" si="22">IF(ISERROR(VLOOKUP(CONCATENATE(A518,$AC$58,$G$44),RESXXXX,1,0)),"",A518)</f>
        <v>RC1</v>
      </c>
      <c r="AD44" s="416" t="str">
        <f t="shared" si="22"/>
        <v>RC2</v>
      </c>
      <c r="AE44" s="416" t="str">
        <f t="shared" si="22"/>
        <v>RC3</v>
      </c>
      <c r="AF44" s="416" t="str">
        <f t="shared" si="22"/>
        <v/>
      </c>
      <c r="AG44" s="416" t="str">
        <f t="shared" si="22"/>
        <v>RC5</v>
      </c>
      <c r="AH44" s="416" t="str">
        <f t="shared" si="22"/>
        <v/>
      </c>
      <c r="AI44" s="416" t="str">
        <f t="shared" si="22"/>
        <v>RC7</v>
      </c>
      <c r="AJ44" s="416" t="str">
        <f t="shared" si="22"/>
        <v/>
      </c>
      <c r="AK44" s="416" t="str">
        <f t="shared" si="22"/>
        <v/>
      </c>
      <c r="AL44" s="417" t="str">
        <f t="shared" si="22"/>
        <v/>
      </c>
      <c r="AM44" s="401" t="str">
        <f t="shared" ref="AM44:AM57" si="23">IF(ISERROR(VLOOKUP(CONCATENATE(A518,$AM$58,$G$44),RESXXXX,1,0)),"",A518)</f>
        <v/>
      </c>
      <c r="AN44" s="401" t="str">
        <f t="shared" ref="AN44:AN57" si="24">IF(ISERROR(VLOOKUP(CONCATENATE(B518,$AM$58,$G$44),RESXXXX,1,0)),"",B518)</f>
        <v/>
      </c>
      <c r="AO44" s="401" t="str">
        <f t="shared" ref="AO44:AO57" si="25">IF(ISERROR(VLOOKUP(CONCATENATE(C518,$AM$58,$G$44),RESXXXX,1,0)),"",C518)</f>
        <v/>
      </c>
      <c r="AP44" s="401" t="str">
        <f t="shared" ref="AP44:AP57" si="26">IF(ISERROR(VLOOKUP(CONCATENATE(D518,$AM$58,$G$44),RESXXXX,1,0)),"",D518)</f>
        <v>RC4</v>
      </c>
      <c r="AQ44" s="401" t="str">
        <f t="shared" ref="AQ44:AQ57" si="27">IF(ISERROR(VLOOKUP(CONCATENATE(E518,$AM$58,$G$44),RESXXXX,1,0)),"",E518)</f>
        <v/>
      </c>
      <c r="AR44" s="401" t="str">
        <f t="shared" ref="AR44:AR57" si="28">IF(ISERROR(VLOOKUP(CONCATENATE(F518,$AM$58,$G$44),RESXXXX,1,0)),"",F518)</f>
        <v>RC6</v>
      </c>
      <c r="AS44" s="401" t="str">
        <f t="shared" ref="AS44:AS57" si="29">IF(ISERROR(VLOOKUP(CONCATENATE(G518,$AM$58,$G$44),RESXXXX,1,0)),"",G518)</f>
        <v/>
      </c>
      <c r="AT44" s="401" t="str">
        <f t="shared" ref="AT44:AT57" si="30">IF(ISERROR(VLOOKUP(CONCATENATE(H518,$AM$58,$G$44),RESXXXX,1,0)),"",H518)</f>
        <v/>
      </c>
      <c r="AU44" s="401" t="str">
        <f t="shared" ref="AU44:AU57" si="31">IF(ISERROR(VLOOKUP(CONCATENATE(I518,$AM$58,$G$44),RESXXXX,1,0)),"",I518)</f>
        <v/>
      </c>
      <c r="AV44" s="402" t="str">
        <f t="shared" ref="AV44:AV57" si="32">IF(ISERROR(VLOOKUP(CONCATENATE(J518,$AM$58,$G$44),RESXXXX,1,0)),"",J518)</f>
        <v/>
      </c>
      <c r="AW44" s="400" t="str">
        <f t="shared" ref="AW44:BF51" si="33">IF(ISERROR(VLOOKUP(CONCATENATE(A518,$AW$58,$G$44),RESXXXX,1,0)),"",A518)</f>
        <v/>
      </c>
      <c r="AX44" s="401" t="str">
        <f t="shared" si="33"/>
        <v/>
      </c>
      <c r="AY44" s="401" t="str">
        <f t="shared" si="33"/>
        <v/>
      </c>
      <c r="AZ44" s="401" t="str">
        <f t="shared" si="33"/>
        <v/>
      </c>
      <c r="BA44" s="401" t="str">
        <f t="shared" si="33"/>
        <v/>
      </c>
      <c r="BB44" s="401" t="str">
        <f t="shared" si="33"/>
        <v/>
      </c>
      <c r="BC44" s="401" t="str">
        <f t="shared" si="33"/>
        <v/>
      </c>
      <c r="BD44" s="401" t="str">
        <f t="shared" si="33"/>
        <v/>
      </c>
      <c r="BE44" s="401" t="str">
        <f t="shared" si="33"/>
        <v>RC9</v>
      </c>
      <c r="BF44" s="402" t="str">
        <f t="shared" si="33"/>
        <v>RC10</v>
      </c>
    </row>
    <row r="45" spans="1:61" ht="28.5" customHeight="1" x14ac:dyDescent="0.35">
      <c r="A45" s="559"/>
      <c r="B45" s="559"/>
      <c r="C45" s="559"/>
      <c r="D45" s="559"/>
      <c r="E45" s="290"/>
      <c r="G45" s="289"/>
      <c r="I45" s="164" t="str">
        <f t="shared" si="20"/>
        <v/>
      </c>
      <c r="J45" s="165" t="str">
        <f t="shared" si="20"/>
        <v/>
      </c>
      <c r="K45" s="165" t="str">
        <f t="shared" si="20"/>
        <v/>
      </c>
      <c r="L45" s="165" t="str">
        <f t="shared" si="20"/>
        <v/>
      </c>
      <c r="M45" s="165" t="str">
        <f t="shared" si="20"/>
        <v/>
      </c>
      <c r="N45" s="165" t="str">
        <f t="shared" si="20"/>
        <v/>
      </c>
      <c r="O45" s="165" t="str">
        <f t="shared" si="20"/>
        <v/>
      </c>
      <c r="P45" s="165" t="str">
        <f t="shared" si="20"/>
        <v/>
      </c>
      <c r="Q45" s="165" t="str">
        <f t="shared" si="20"/>
        <v/>
      </c>
      <c r="R45" s="166" t="str">
        <f t="shared" si="20"/>
        <v/>
      </c>
      <c r="S45" s="164" t="str">
        <f t="shared" si="21"/>
        <v/>
      </c>
      <c r="T45" s="165" t="str">
        <f t="shared" si="21"/>
        <v/>
      </c>
      <c r="U45" s="165" t="str">
        <f t="shared" si="21"/>
        <v/>
      </c>
      <c r="V45" s="165" t="str">
        <f t="shared" si="21"/>
        <v/>
      </c>
      <c r="W45" s="165" t="str">
        <f t="shared" si="21"/>
        <v/>
      </c>
      <c r="X45" s="165" t="str">
        <f t="shared" si="21"/>
        <v/>
      </c>
      <c r="Y45" s="165" t="str">
        <f t="shared" si="21"/>
        <v/>
      </c>
      <c r="Z45" s="165" t="str">
        <f t="shared" si="21"/>
        <v/>
      </c>
      <c r="AA45" s="165" t="str">
        <f t="shared" si="21"/>
        <v/>
      </c>
      <c r="AB45" s="166" t="str">
        <f t="shared" si="21"/>
        <v/>
      </c>
      <c r="AC45" s="418" t="str">
        <f t="shared" si="22"/>
        <v/>
      </c>
      <c r="AD45" s="419" t="str">
        <f t="shared" si="22"/>
        <v/>
      </c>
      <c r="AE45" s="419" t="str">
        <f t="shared" si="22"/>
        <v/>
      </c>
      <c r="AF45" s="419" t="str">
        <f t="shared" si="22"/>
        <v/>
      </c>
      <c r="AG45" s="419" t="str">
        <f t="shared" si="22"/>
        <v/>
      </c>
      <c r="AH45" s="419" t="str">
        <f t="shared" si="22"/>
        <v/>
      </c>
      <c r="AI45" s="419" t="str">
        <f t="shared" si="22"/>
        <v/>
      </c>
      <c r="AJ45" s="419" t="str">
        <f t="shared" si="22"/>
        <v/>
      </c>
      <c r="AK45" s="419" t="str">
        <f t="shared" si="22"/>
        <v/>
      </c>
      <c r="AL45" s="420" t="str">
        <f t="shared" si="22"/>
        <v/>
      </c>
      <c r="AM45" s="404" t="str">
        <f t="shared" si="23"/>
        <v>RC11</v>
      </c>
      <c r="AN45" s="404" t="str">
        <f t="shared" si="24"/>
        <v/>
      </c>
      <c r="AO45" s="404" t="str">
        <f t="shared" si="25"/>
        <v/>
      </c>
      <c r="AP45" s="404" t="str">
        <f t="shared" si="26"/>
        <v/>
      </c>
      <c r="AQ45" s="404" t="str">
        <f t="shared" si="27"/>
        <v/>
      </c>
      <c r="AR45" s="404" t="str">
        <f t="shared" si="28"/>
        <v/>
      </c>
      <c r="AS45" s="404" t="str">
        <f t="shared" si="29"/>
        <v/>
      </c>
      <c r="AT45" s="404" t="str">
        <f t="shared" si="30"/>
        <v/>
      </c>
      <c r="AU45" s="404" t="str">
        <f t="shared" si="31"/>
        <v/>
      </c>
      <c r="AV45" s="405" t="str">
        <f t="shared" si="32"/>
        <v/>
      </c>
      <c r="AW45" s="403" t="str">
        <f t="shared" si="33"/>
        <v/>
      </c>
      <c r="AX45" s="404" t="str">
        <f t="shared" si="33"/>
        <v/>
      </c>
      <c r="AY45" s="404" t="str">
        <f t="shared" si="33"/>
        <v/>
      </c>
      <c r="AZ45" s="404" t="str">
        <f t="shared" si="33"/>
        <v/>
      </c>
      <c r="BA45" s="404" t="str">
        <f t="shared" si="33"/>
        <v/>
      </c>
      <c r="BB45" s="404" t="str">
        <f t="shared" si="33"/>
        <v/>
      </c>
      <c r="BC45" s="404" t="str">
        <f t="shared" si="33"/>
        <v/>
      </c>
      <c r="BD45" s="404" t="str">
        <f t="shared" si="33"/>
        <v/>
      </c>
      <c r="BE45" s="404" t="str">
        <f t="shared" si="33"/>
        <v/>
      </c>
      <c r="BF45" s="405" t="str">
        <f t="shared" si="33"/>
        <v/>
      </c>
    </row>
    <row r="46" spans="1:61" ht="18" customHeight="1" x14ac:dyDescent="0.35">
      <c r="A46" s="559"/>
      <c r="B46" s="559"/>
      <c r="C46" s="559"/>
      <c r="D46" s="559"/>
      <c r="E46" s="290"/>
      <c r="G46" s="289"/>
      <c r="I46" s="164" t="str">
        <f t="shared" si="20"/>
        <v/>
      </c>
      <c r="J46" s="165" t="str">
        <f t="shared" si="20"/>
        <v/>
      </c>
      <c r="K46" s="165" t="str">
        <f t="shared" si="20"/>
        <v/>
      </c>
      <c r="L46" s="165" t="str">
        <f t="shared" si="20"/>
        <v/>
      </c>
      <c r="M46" s="165" t="str">
        <f t="shared" si="20"/>
        <v/>
      </c>
      <c r="N46" s="165" t="str">
        <f t="shared" si="20"/>
        <v/>
      </c>
      <c r="O46" s="165" t="str">
        <f t="shared" si="20"/>
        <v/>
      </c>
      <c r="P46" s="165" t="str">
        <f t="shared" si="20"/>
        <v/>
      </c>
      <c r="Q46" s="165" t="str">
        <f t="shared" si="20"/>
        <v/>
      </c>
      <c r="R46" s="166" t="str">
        <f t="shared" si="20"/>
        <v/>
      </c>
      <c r="S46" s="164" t="str">
        <f t="shared" si="21"/>
        <v/>
      </c>
      <c r="T46" s="165" t="str">
        <f t="shared" si="21"/>
        <v/>
      </c>
      <c r="U46" s="165" t="str">
        <f t="shared" si="21"/>
        <v/>
      </c>
      <c r="V46" s="165" t="str">
        <f t="shared" si="21"/>
        <v/>
      </c>
      <c r="W46" s="165" t="str">
        <f t="shared" si="21"/>
        <v/>
      </c>
      <c r="X46" s="165" t="str">
        <f t="shared" si="21"/>
        <v/>
      </c>
      <c r="Y46" s="165" t="str">
        <f t="shared" si="21"/>
        <v/>
      </c>
      <c r="Z46" s="165" t="str">
        <f t="shared" si="21"/>
        <v/>
      </c>
      <c r="AA46" s="165" t="str">
        <f t="shared" si="21"/>
        <v/>
      </c>
      <c r="AB46" s="166" t="str">
        <f t="shared" si="21"/>
        <v/>
      </c>
      <c r="AC46" s="418" t="str">
        <f t="shared" si="22"/>
        <v/>
      </c>
      <c r="AD46" s="419" t="str">
        <f t="shared" si="22"/>
        <v/>
      </c>
      <c r="AE46" s="419" t="str">
        <f t="shared" si="22"/>
        <v/>
      </c>
      <c r="AF46" s="419" t="str">
        <f t="shared" si="22"/>
        <v/>
      </c>
      <c r="AG46" s="419" t="str">
        <f t="shared" si="22"/>
        <v/>
      </c>
      <c r="AH46" s="419" t="str">
        <f t="shared" si="22"/>
        <v/>
      </c>
      <c r="AI46" s="419" t="str">
        <f t="shared" si="22"/>
        <v/>
      </c>
      <c r="AJ46" s="419" t="str">
        <f t="shared" si="22"/>
        <v/>
      </c>
      <c r="AK46" s="419" t="str">
        <f t="shared" si="22"/>
        <v/>
      </c>
      <c r="AL46" s="420" t="str">
        <f t="shared" si="22"/>
        <v/>
      </c>
      <c r="AM46" s="404" t="str">
        <f t="shared" si="23"/>
        <v/>
      </c>
      <c r="AN46" s="404" t="str">
        <f t="shared" si="24"/>
        <v/>
      </c>
      <c r="AO46" s="404" t="str">
        <f t="shared" si="25"/>
        <v/>
      </c>
      <c r="AP46" s="404" t="str">
        <f t="shared" si="26"/>
        <v/>
      </c>
      <c r="AQ46" s="404" t="str">
        <f t="shared" si="27"/>
        <v/>
      </c>
      <c r="AR46" s="404" t="str">
        <f t="shared" si="28"/>
        <v/>
      </c>
      <c r="AS46" s="404" t="str">
        <f t="shared" si="29"/>
        <v/>
      </c>
      <c r="AT46" s="404" t="str">
        <f t="shared" si="30"/>
        <v/>
      </c>
      <c r="AU46" s="404" t="str">
        <f t="shared" si="31"/>
        <v/>
      </c>
      <c r="AV46" s="405" t="str">
        <f t="shared" si="32"/>
        <v/>
      </c>
      <c r="AW46" s="403" t="str">
        <f t="shared" si="33"/>
        <v/>
      </c>
      <c r="AX46" s="404" t="str">
        <f t="shared" si="33"/>
        <v/>
      </c>
      <c r="AY46" s="404" t="str">
        <f t="shared" si="33"/>
        <v/>
      </c>
      <c r="AZ46" s="404" t="str">
        <f t="shared" si="33"/>
        <v/>
      </c>
      <c r="BA46" s="404" t="str">
        <f t="shared" si="33"/>
        <v/>
      </c>
      <c r="BB46" s="404" t="str">
        <f t="shared" si="33"/>
        <v/>
      </c>
      <c r="BC46" s="404" t="str">
        <f t="shared" si="33"/>
        <v/>
      </c>
      <c r="BD46" s="404" t="str">
        <f t="shared" si="33"/>
        <v/>
      </c>
      <c r="BE46" s="404" t="str">
        <f t="shared" si="33"/>
        <v/>
      </c>
      <c r="BF46" s="405" t="str">
        <f t="shared" si="33"/>
        <v/>
      </c>
    </row>
    <row r="47" spans="1:61" ht="18" customHeight="1" x14ac:dyDescent="0.35">
      <c r="A47" s="559"/>
      <c r="B47" s="559"/>
      <c r="C47" s="559"/>
      <c r="D47" s="559"/>
      <c r="E47" s="290"/>
      <c r="G47" s="289"/>
      <c r="I47" s="164" t="str">
        <f t="shared" si="20"/>
        <v/>
      </c>
      <c r="J47" s="165" t="str">
        <f t="shared" si="20"/>
        <v/>
      </c>
      <c r="K47" s="165" t="str">
        <f t="shared" si="20"/>
        <v/>
      </c>
      <c r="L47" s="165" t="str">
        <f t="shared" si="20"/>
        <v/>
      </c>
      <c r="M47" s="165" t="str">
        <f t="shared" si="20"/>
        <v/>
      </c>
      <c r="N47" s="165" t="str">
        <f t="shared" si="20"/>
        <v/>
      </c>
      <c r="O47" s="165" t="str">
        <f t="shared" si="20"/>
        <v/>
      </c>
      <c r="P47" s="165" t="str">
        <f t="shared" si="20"/>
        <v/>
      </c>
      <c r="Q47" s="165" t="str">
        <f t="shared" si="20"/>
        <v/>
      </c>
      <c r="R47" s="166" t="str">
        <f t="shared" si="20"/>
        <v/>
      </c>
      <c r="S47" s="164" t="str">
        <f t="shared" si="21"/>
        <v/>
      </c>
      <c r="T47" s="165" t="str">
        <f t="shared" si="21"/>
        <v/>
      </c>
      <c r="U47" s="165" t="str">
        <f t="shared" si="21"/>
        <v/>
      </c>
      <c r="V47" s="165" t="str">
        <f t="shared" si="21"/>
        <v/>
      </c>
      <c r="W47" s="165" t="str">
        <f t="shared" si="21"/>
        <v/>
      </c>
      <c r="X47" s="165" t="str">
        <f t="shared" si="21"/>
        <v/>
      </c>
      <c r="Y47" s="165" t="str">
        <f t="shared" si="21"/>
        <v/>
      </c>
      <c r="Z47" s="165" t="str">
        <f t="shared" si="21"/>
        <v/>
      </c>
      <c r="AA47" s="165" t="str">
        <f t="shared" si="21"/>
        <v/>
      </c>
      <c r="AB47" s="166" t="str">
        <f t="shared" si="21"/>
        <v/>
      </c>
      <c r="AC47" s="418" t="str">
        <f t="shared" si="22"/>
        <v/>
      </c>
      <c r="AD47" s="419" t="str">
        <f t="shared" si="22"/>
        <v/>
      </c>
      <c r="AE47" s="419" t="str">
        <f t="shared" si="22"/>
        <v/>
      </c>
      <c r="AF47" s="419" t="str">
        <f t="shared" si="22"/>
        <v/>
      </c>
      <c r="AG47" s="419" t="str">
        <f t="shared" si="22"/>
        <v/>
      </c>
      <c r="AH47" s="419" t="str">
        <f t="shared" si="22"/>
        <v/>
      </c>
      <c r="AI47" s="419" t="str">
        <f t="shared" si="22"/>
        <v/>
      </c>
      <c r="AJ47" s="419" t="str">
        <f t="shared" si="22"/>
        <v/>
      </c>
      <c r="AK47" s="419" t="str">
        <f t="shared" si="22"/>
        <v/>
      </c>
      <c r="AL47" s="420" t="str">
        <f t="shared" si="22"/>
        <v/>
      </c>
      <c r="AM47" s="404" t="str">
        <f t="shared" si="23"/>
        <v/>
      </c>
      <c r="AN47" s="404" t="str">
        <f t="shared" si="24"/>
        <v/>
      </c>
      <c r="AO47" s="404" t="str">
        <f t="shared" si="25"/>
        <v/>
      </c>
      <c r="AP47" s="404" t="str">
        <f t="shared" si="26"/>
        <v/>
      </c>
      <c r="AQ47" s="404" t="str">
        <f t="shared" si="27"/>
        <v/>
      </c>
      <c r="AR47" s="404" t="str">
        <f t="shared" si="28"/>
        <v/>
      </c>
      <c r="AS47" s="404" t="str">
        <f t="shared" si="29"/>
        <v/>
      </c>
      <c r="AT47" s="404" t="str">
        <f t="shared" si="30"/>
        <v/>
      </c>
      <c r="AU47" s="404" t="str">
        <f t="shared" si="31"/>
        <v/>
      </c>
      <c r="AV47" s="405" t="str">
        <f t="shared" si="32"/>
        <v/>
      </c>
      <c r="AW47" s="403" t="str">
        <f t="shared" si="33"/>
        <v/>
      </c>
      <c r="AX47" s="404" t="str">
        <f t="shared" si="33"/>
        <v/>
      </c>
      <c r="AY47" s="404" t="str">
        <f t="shared" si="33"/>
        <v/>
      </c>
      <c r="AZ47" s="404" t="str">
        <f t="shared" si="33"/>
        <v/>
      </c>
      <c r="BA47" s="404" t="str">
        <f t="shared" si="33"/>
        <v/>
      </c>
      <c r="BB47" s="404" t="str">
        <f t="shared" si="33"/>
        <v/>
      </c>
      <c r="BC47" s="404" t="str">
        <f t="shared" si="33"/>
        <v/>
      </c>
      <c r="BD47" s="404" t="str">
        <f t="shared" si="33"/>
        <v/>
      </c>
      <c r="BE47" s="404" t="str">
        <f t="shared" si="33"/>
        <v/>
      </c>
      <c r="BF47" s="405" t="str">
        <f t="shared" si="33"/>
        <v/>
      </c>
    </row>
    <row r="48" spans="1:61" ht="18" customHeight="1" x14ac:dyDescent="0.25">
      <c r="A48" s="559"/>
      <c r="B48" s="559"/>
      <c r="C48" s="559"/>
      <c r="D48" s="559"/>
      <c r="E48" s="290"/>
      <c r="G48" s="291"/>
      <c r="I48" s="164" t="str">
        <f t="shared" si="20"/>
        <v/>
      </c>
      <c r="J48" s="165" t="str">
        <f t="shared" si="20"/>
        <v/>
      </c>
      <c r="K48" s="165" t="str">
        <f t="shared" si="20"/>
        <v/>
      </c>
      <c r="L48" s="165" t="str">
        <f t="shared" si="20"/>
        <v/>
      </c>
      <c r="M48" s="165" t="str">
        <f t="shared" si="20"/>
        <v/>
      </c>
      <c r="N48" s="165" t="str">
        <f t="shared" si="20"/>
        <v/>
      </c>
      <c r="O48" s="165" t="str">
        <f t="shared" si="20"/>
        <v/>
      </c>
      <c r="P48" s="165" t="str">
        <f t="shared" si="20"/>
        <v/>
      </c>
      <c r="Q48" s="165" t="str">
        <f t="shared" si="20"/>
        <v/>
      </c>
      <c r="R48" s="166" t="str">
        <f t="shared" si="20"/>
        <v/>
      </c>
      <c r="S48" s="164" t="str">
        <f t="shared" si="21"/>
        <v/>
      </c>
      <c r="T48" s="165" t="str">
        <f t="shared" si="21"/>
        <v/>
      </c>
      <c r="U48" s="165" t="str">
        <f t="shared" si="21"/>
        <v/>
      </c>
      <c r="V48" s="165" t="str">
        <f t="shared" si="21"/>
        <v/>
      </c>
      <c r="W48" s="165" t="str">
        <f t="shared" si="21"/>
        <v/>
      </c>
      <c r="X48" s="165" t="str">
        <f t="shared" si="21"/>
        <v/>
      </c>
      <c r="Y48" s="165" t="str">
        <f t="shared" si="21"/>
        <v/>
      </c>
      <c r="Z48" s="165" t="str">
        <f t="shared" si="21"/>
        <v/>
      </c>
      <c r="AA48" s="165" t="str">
        <f t="shared" si="21"/>
        <v/>
      </c>
      <c r="AB48" s="166" t="str">
        <f t="shared" si="21"/>
        <v/>
      </c>
      <c r="AC48" s="92" t="str">
        <f t="shared" si="22"/>
        <v/>
      </c>
      <c r="AD48" s="93" t="str">
        <f t="shared" si="22"/>
        <v/>
      </c>
      <c r="AE48" s="93" t="str">
        <f t="shared" si="22"/>
        <v/>
      </c>
      <c r="AF48" s="93" t="str">
        <f t="shared" si="22"/>
        <v/>
      </c>
      <c r="AG48" s="93" t="str">
        <f t="shared" si="22"/>
        <v/>
      </c>
      <c r="AH48" s="93" t="str">
        <f t="shared" si="22"/>
        <v/>
      </c>
      <c r="AI48" s="93" t="str">
        <f t="shared" si="22"/>
        <v/>
      </c>
      <c r="AJ48" s="93" t="str">
        <f t="shared" si="22"/>
        <v/>
      </c>
      <c r="AK48" s="93" t="str">
        <f t="shared" si="22"/>
        <v/>
      </c>
      <c r="AL48" s="94" t="str">
        <f t="shared" si="22"/>
        <v/>
      </c>
      <c r="AM48" s="82" t="str">
        <f t="shared" si="23"/>
        <v/>
      </c>
      <c r="AN48" s="82" t="str">
        <f t="shared" si="24"/>
        <v/>
      </c>
      <c r="AO48" s="82" t="str">
        <f t="shared" si="25"/>
        <v/>
      </c>
      <c r="AP48" s="82" t="str">
        <f t="shared" si="26"/>
        <v/>
      </c>
      <c r="AQ48" s="82" t="str">
        <f t="shared" si="27"/>
        <v/>
      </c>
      <c r="AR48" s="82" t="str">
        <f t="shared" si="28"/>
        <v/>
      </c>
      <c r="AS48" s="82" t="str">
        <f t="shared" si="29"/>
        <v/>
      </c>
      <c r="AT48" s="82" t="str">
        <f t="shared" si="30"/>
        <v/>
      </c>
      <c r="AU48" s="82" t="str">
        <f t="shared" si="31"/>
        <v/>
      </c>
      <c r="AV48" s="96" t="str">
        <f t="shared" si="32"/>
        <v/>
      </c>
      <c r="AW48" s="95" t="str">
        <f t="shared" si="33"/>
        <v/>
      </c>
      <c r="AX48" s="82" t="str">
        <f t="shared" si="33"/>
        <v/>
      </c>
      <c r="AY48" s="82" t="str">
        <f t="shared" si="33"/>
        <v/>
      </c>
      <c r="AZ48" s="82" t="str">
        <f t="shared" si="33"/>
        <v/>
      </c>
      <c r="BA48" s="82" t="str">
        <f t="shared" si="33"/>
        <v/>
      </c>
      <c r="BB48" s="82" t="str">
        <f t="shared" si="33"/>
        <v/>
      </c>
      <c r="BC48" s="82" t="str">
        <f t="shared" si="33"/>
        <v/>
      </c>
      <c r="BD48" s="82" t="str">
        <f t="shared" si="33"/>
        <v/>
      </c>
      <c r="BE48" s="82" t="str">
        <f t="shared" si="33"/>
        <v/>
      </c>
      <c r="BF48" s="96" t="str">
        <f t="shared" si="33"/>
        <v/>
      </c>
    </row>
    <row r="49" spans="1:60" ht="18" customHeight="1" x14ac:dyDescent="0.25">
      <c r="A49" s="559"/>
      <c r="B49" s="559"/>
      <c r="C49" s="559"/>
      <c r="D49" s="559"/>
      <c r="E49" s="290"/>
      <c r="G49" s="291"/>
      <c r="I49" s="164" t="str">
        <f t="shared" si="20"/>
        <v/>
      </c>
      <c r="J49" s="165" t="str">
        <f t="shared" si="20"/>
        <v/>
      </c>
      <c r="K49" s="165" t="str">
        <f t="shared" si="20"/>
        <v/>
      </c>
      <c r="L49" s="165" t="str">
        <f t="shared" si="20"/>
        <v/>
      </c>
      <c r="M49" s="165" t="str">
        <f t="shared" si="20"/>
        <v/>
      </c>
      <c r="N49" s="165" t="str">
        <f t="shared" si="20"/>
        <v/>
      </c>
      <c r="O49" s="165" t="str">
        <f t="shared" si="20"/>
        <v/>
      </c>
      <c r="P49" s="165" t="str">
        <f t="shared" si="20"/>
        <v/>
      </c>
      <c r="Q49" s="165" t="str">
        <f t="shared" si="20"/>
        <v/>
      </c>
      <c r="R49" s="166" t="str">
        <f t="shared" si="20"/>
        <v/>
      </c>
      <c r="S49" s="164" t="str">
        <f t="shared" si="21"/>
        <v/>
      </c>
      <c r="T49" s="165" t="str">
        <f t="shared" si="21"/>
        <v/>
      </c>
      <c r="U49" s="165" t="str">
        <f t="shared" si="21"/>
        <v/>
      </c>
      <c r="V49" s="165" t="str">
        <f t="shared" si="21"/>
        <v/>
      </c>
      <c r="W49" s="165" t="str">
        <f t="shared" si="21"/>
        <v/>
      </c>
      <c r="X49" s="165" t="str">
        <f t="shared" si="21"/>
        <v/>
      </c>
      <c r="Y49" s="165" t="str">
        <f t="shared" si="21"/>
        <v/>
      </c>
      <c r="Z49" s="165" t="str">
        <f t="shared" si="21"/>
        <v/>
      </c>
      <c r="AA49" s="165" t="str">
        <f t="shared" si="21"/>
        <v/>
      </c>
      <c r="AB49" s="166" t="str">
        <f t="shared" si="21"/>
        <v/>
      </c>
      <c r="AC49" s="92" t="str">
        <f t="shared" si="22"/>
        <v/>
      </c>
      <c r="AD49" s="93" t="str">
        <f t="shared" si="22"/>
        <v/>
      </c>
      <c r="AE49" s="93" t="str">
        <f t="shared" si="22"/>
        <v/>
      </c>
      <c r="AF49" s="93" t="str">
        <f t="shared" si="22"/>
        <v/>
      </c>
      <c r="AG49" s="93" t="str">
        <f t="shared" si="22"/>
        <v/>
      </c>
      <c r="AH49" s="93" t="str">
        <f t="shared" si="22"/>
        <v/>
      </c>
      <c r="AI49" s="93" t="str">
        <f t="shared" si="22"/>
        <v/>
      </c>
      <c r="AJ49" s="93" t="str">
        <f t="shared" si="22"/>
        <v/>
      </c>
      <c r="AK49" s="93" t="str">
        <f t="shared" si="22"/>
        <v/>
      </c>
      <c r="AL49" s="94" t="str">
        <f t="shared" si="22"/>
        <v/>
      </c>
      <c r="AM49" s="82" t="str">
        <f t="shared" si="23"/>
        <v/>
      </c>
      <c r="AN49" s="82" t="str">
        <f t="shared" si="24"/>
        <v/>
      </c>
      <c r="AO49" s="82" t="str">
        <f t="shared" si="25"/>
        <v/>
      </c>
      <c r="AP49" s="82" t="str">
        <f t="shared" si="26"/>
        <v/>
      </c>
      <c r="AQ49" s="82" t="str">
        <f t="shared" si="27"/>
        <v/>
      </c>
      <c r="AR49" s="82" t="str">
        <f t="shared" si="28"/>
        <v/>
      </c>
      <c r="AS49" s="82" t="str">
        <f t="shared" si="29"/>
        <v/>
      </c>
      <c r="AT49" s="82" t="str">
        <f t="shared" si="30"/>
        <v/>
      </c>
      <c r="AU49" s="82" t="str">
        <f t="shared" si="31"/>
        <v/>
      </c>
      <c r="AV49" s="96" t="str">
        <f t="shared" si="32"/>
        <v/>
      </c>
      <c r="AW49" s="95" t="str">
        <f t="shared" si="33"/>
        <v/>
      </c>
      <c r="AX49" s="82" t="str">
        <f t="shared" si="33"/>
        <v/>
      </c>
      <c r="AY49" s="82" t="str">
        <f t="shared" si="33"/>
        <v/>
      </c>
      <c r="AZ49" s="82" t="str">
        <f t="shared" si="33"/>
        <v/>
      </c>
      <c r="BA49" s="82" t="str">
        <f t="shared" si="33"/>
        <v/>
      </c>
      <c r="BB49" s="82" t="str">
        <f t="shared" si="33"/>
        <v/>
      </c>
      <c r="BC49" s="82" t="str">
        <f t="shared" si="33"/>
        <v/>
      </c>
      <c r="BD49" s="82" t="str">
        <f t="shared" si="33"/>
        <v/>
      </c>
      <c r="BE49" s="82" t="str">
        <f t="shared" si="33"/>
        <v/>
      </c>
      <c r="BF49" s="96" t="str">
        <f t="shared" si="33"/>
        <v/>
      </c>
    </row>
    <row r="50" spans="1:60" ht="18" customHeight="1" x14ac:dyDescent="0.25">
      <c r="A50" s="559"/>
      <c r="B50" s="559"/>
      <c r="C50" s="559"/>
      <c r="D50" s="559"/>
      <c r="E50" s="290"/>
      <c r="G50" s="291"/>
      <c r="I50" s="164" t="str">
        <f t="shared" si="20"/>
        <v/>
      </c>
      <c r="J50" s="165" t="str">
        <f t="shared" si="20"/>
        <v/>
      </c>
      <c r="K50" s="165" t="str">
        <f t="shared" si="20"/>
        <v/>
      </c>
      <c r="L50" s="165" t="str">
        <f t="shared" si="20"/>
        <v/>
      </c>
      <c r="M50" s="165" t="str">
        <f t="shared" si="20"/>
        <v/>
      </c>
      <c r="N50" s="165" t="str">
        <f t="shared" si="20"/>
        <v/>
      </c>
      <c r="O50" s="165" t="str">
        <f t="shared" si="20"/>
        <v/>
      </c>
      <c r="P50" s="165" t="str">
        <f t="shared" si="20"/>
        <v/>
      </c>
      <c r="Q50" s="165" t="str">
        <f t="shared" si="20"/>
        <v/>
      </c>
      <c r="R50" s="166" t="str">
        <f t="shared" si="20"/>
        <v/>
      </c>
      <c r="S50" s="164" t="str">
        <f t="shared" si="21"/>
        <v/>
      </c>
      <c r="T50" s="165" t="str">
        <f t="shared" si="21"/>
        <v/>
      </c>
      <c r="U50" s="165" t="str">
        <f t="shared" si="21"/>
        <v/>
      </c>
      <c r="V50" s="165" t="str">
        <f t="shared" si="21"/>
        <v/>
      </c>
      <c r="W50" s="165" t="str">
        <f t="shared" si="21"/>
        <v/>
      </c>
      <c r="X50" s="165" t="str">
        <f t="shared" si="21"/>
        <v/>
      </c>
      <c r="Y50" s="165" t="str">
        <f t="shared" si="21"/>
        <v/>
      </c>
      <c r="Z50" s="165" t="str">
        <f t="shared" si="21"/>
        <v/>
      </c>
      <c r="AA50" s="165" t="str">
        <f t="shared" si="21"/>
        <v/>
      </c>
      <c r="AB50" s="166" t="str">
        <f t="shared" si="21"/>
        <v/>
      </c>
      <c r="AC50" s="92" t="str">
        <f t="shared" si="22"/>
        <v/>
      </c>
      <c r="AD50" s="93" t="str">
        <f t="shared" si="22"/>
        <v/>
      </c>
      <c r="AE50" s="93" t="str">
        <f t="shared" si="22"/>
        <v/>
      </c>
      <c r="AF50" s="93" t="str">
        <f t="shared" si="22"/>
        <v/>
      </c>
      <c r="AG50" s="93" t="str">
        <f t="shared" si="22"/>
        <v/>
      </c>
      <c r="AH50" s="93" t="str">
        <f t="shared" si="22"/>
        <v/>
      </c>
      <c r="AI50" s="93" t="str">
        <f t="shared" si="22"/>
        <v/>
      </c>
      <c r="AJ50" s="93" t="str">
        <f t="shared" si="22"/>
        <v/>
      </c>
      <c r="AK50" s="93" t="str">
        <f t="shared" si="22"/>
        <v/>
      </c>
      <c r="AL50" s="94" t="str">
        <f t="shared" si="22"/>
        <v/>
      </c>
      <c r="AM50" s="82" t="str">
        <f t="shared" si="23"/>
        <v/>
      </c>
      <c r="AN50" s="82" t="str">
        <f t="shared" si="24"/>
        <v/>
      </c>
      <c r="AO50" s="82" t="str">
        <f t="shared" si="25"/>
        <v/>
      </c>
      <c r="AP50" s="82" t="str">
        <f t="shared" si="26"/>
        <v/>
      </c>
      <c r="AQ50" s="82" t="str">
        <f t="shared" si="27"/>
        <v/>
      </c>
      <c r="AR50" s="82" t="str">
        <f t="shared" si="28"/>
        <v/>
      </c>
      <c r="AS50" s="82" t="str">
        <f t="shared" si="29"/>
        <v/>
      </c>
      <c r="AT50" s="82" t="str">
        <f t="shared" si="30"/>
        <v/>
      </c>
      <c r="AU50" s="82" t="str">
        <f t="shared" si="31"/>
        <v/>
      </c>
      <c r="AV50" s="96" t="str">
        <f t="shared" si="32"/>
        <v/>
      </c>
      <c r="AW50" s="95" t="str">
        <f t="shared" si="33"/>
        <v/>
      </c>
      <c r="AX50" s="82" t="str">
        <f t="shared" si="33"/>
        <v/>
      </c>
      <c r="AY50" s="82" t="str">
        <f t="shared" si="33"/>
        <v/>
      </c>
      <c r="AZ50" s="82" t="str">
        <f t="shared" si="33"/>
        <v/>
      </c>
      <c r="BA50" s="82" t="str">
        <f t="shared" si="33"/>
        <v/>
      </c>
      <c r="BB50" s="82" t="str">
        <f t="shared" si="33"/>
        <v/>
      </c>
      <c r="BC50" s="82" t="str">
        <f t="shared" si="33"/>
        <v/>
      </c>
      <c r="BD50" s="82" t="str">
        <f t="shared" si="33"/>
        <v/>
      </c>
      <c r="BE50" s="82" t="str">
        <f t="shared" si="33"/>
        <v/>
      </c>
      <c r="BF50" s="96" t="str">
        <f t="shared" si="33"/>
        <v/>
      </c>
    </row>
    <row r="51" spans="1:60" ht="18" customHeight="1" x14ac:dyDescent="0.25">
      <c r="A51" s="559"/>
      <c r="B51" s="559"/>
      <c r="C51" s="559"/>
      <c r="D51" s="559"/>
      <c r="E51" s="290"/>
      <c r="G51" s="291"/>
      <c r="I51" s="167" t="str">
        <f t="shared" si="20"/>
        <v/>
      </c>
      <c r="J51" s="168" t="str">
        <f t="shared" si="20"/>
        <v/>
      </c>
      <c r="K51" s="168" t="str">
        <f t="shared" si="20"/>
        <v/>
      </c>
      <c r="L51" s="168" t="str">
        <f t="shared" si="20"/>
        <v/>
      </c>
      <c r="M51" s="168" t="str">
        <f t="shared" si="20"/>
        <v/>
      </c>
      <c r="N51" s="168" t="str">
        <f t="shared" si="20"/>
        <v/>
      </c>
      <c r="O51" s="168" t="str">
        <f t="shared" si="20"/>
        <v/>
      </c>
      <c r="P51" s="168" t="str">
        <f t="shared" si="20"/>
        <v/>
      </c>
      <c r="Q51" s="168" t="str">
        <f t="shared" si="20"/>
        <v/>
      </c>
      <c r="R51" s="169" t="str">
        <f t="shared" si="20"/>
        <v/>
      </c>
      <c r="S51" s="167" t="str">
        <f t="shared" si="21"/>
        <v/>
      </c>
      <c r="T51" s="168" t="str">
        <f t="shared" si="21"/>
        <v/>
      </c>
      <c r="U51" s="168" t="str">
        <f t="shared" si="21"/>
        <v/>
      </c>
      <c r="V51" s="168" t="str">
        <f t="shared" si="21"/>
        <v/>
      </c>
      <c r="W51" s="168" t="str">
        <f t="shared" si="21"/>
        <v/>
      </c>
      <c r="X51" s="168" t="str">
        <f t="shared" si="21"/>
        <v/>
      </c>
      <c r="Y51" s="168" t="str">
        <f t="shared" si="21"/>
        <v/>
      </c>
      <c r="Z51" s="168" t="str">
        <f t="shared" si="21"/>
        <v/>
      </c>
      <c r="AA51" s="168" t="str">
        <f t="shared" si="21"/>
        <v/>
      </c>
      <c r="AB51" s="169" t="str">
        <f t="shared" si="21"/>
        <v/>
      </c>
      <c r="AC51" s="97" t="str">
        <f t="shared" si="22"/>
        <v/>
      </c>
      <c r="AD51" s="98" t="str">
        <f t="shared" si="22"/>
        <v/>
      </c>
      <c r="AE51" s="98" t="str">
        <f t="shared" si="22"/>
        <v/>
      </c>
      <c r="AF51" s="98" t="str">
        <f t="shared" si="22"/>
        <v/>
      </c>
      <c r="AG51" s="98" t="str">
        <f t="shared" si="22"/>
        <v/>
      </c>
      <c r="AH51" s="98" t="str">
        <f t="shared" si="22"/>
        <v/>
      </c>
      <c r="AI51" s="98" t="str">
        <f t="shared" si="22"/>
        <v/>
      </c>
      <c r="AJ51" s="98" t="str">
        <f t="shared" si="22"/>
        <v/>
      </c>
      <c r="AK51" s="98" t="str">
        <f t="shared" si="22"/>
        <v/>
      </c>
      <c r="AL51" s="99" t="str">
        <f t="shared" si="22"/>
        <v/>
      </c>
      <c r="AM51" s="101" t="str">
        <f t="shared" si="23"/>
        <v/>
      </c>
      <c r="AN51" s="101" t="str">
        <f t="shared" si="24"/>
        <v/>
      </c>
      <c r="AO51" s="101" t="str">
        <f t="shared" si="25"/>
        <v/>
      </c>
      <c r="AP51" s="101" t="str">
        <f t="shared" si="26"/>
        <v/>
      </c>
      <c r="AQ51" s="101" t="str">
        <f t="shared" si="27"/>
        <v/>
      </c>
      <c r="AR51" s="101" t="str">
        <f t="shared" si="28"/>
        <v/>
      </c>
      <c r="AS51" s="101" t="str">
        <f t="shared" si="29"/>
        <v/>
      </c>
      <c r="AT51" s="101" t="str">
        <f t="shared" si="30"/>
        <v/>
      </c>
      <c r="AU51" s="101" t="str">
        <f t="shared" si="31"/>
        <v/>
      </c>
      <c r="AV51" s="102" t="str">
        <f t="shared" si="32"/>
        <v/>
      </c>
      <c r="AW51" s="100" t="str">
        <f t="shared" si="33"/>
        <v/>
      </c>
      <c r="AX51" s="101" t="str">
        <f t="shared" si="33"/>
        <v/>
      </c>
      <c r="AY51" s="101" t="str">
        <f t="shared" si="33"/>
        <v/>
      </c>
      <c r="AZ51" s="101" t="str">
        <f t="shared" si="33"/>
        <v/>
      </c>
      <c r="BA51" s="101" t="str">
        <f t="shared" si="33"/>
        <v/>
      </c>
      <c r="BB51" s="101" t="str">
        <f t="shared" si="33"/>
        <v/>
      </c>
      <c r="BC51" s="101" t="str">
        <f t="shared" si="33"/>
        <v/>
      </c>
      <c r="BD51" s="101" t="str">
        <f t="shared" si="33"/>
        <v/>
      </c>
      <c r="BE51" s="101" t="str">
        <f t="shared" si="33"/>
        <v/>
      </c>
      <c r="BF51" s="102" t="str">
        <f t="shared" si="33"/>
        <v/>
      </c>
    </row>
    <row r="52" spans="1:60" ht="18" hidden="1" customHeight="1" x14ac:dyDescent="0.25">
      <c r="A52" s="559"/>
      <c r="B52" s="559"/>
      <c r="C52" s="559"/>
      <c r="D52" s="559"/>
      <c r="E52" s="290"/>
      <c r="G52" s="289">
        <f>+'Parametrizaciones Advisory'!D272</f>
        <v>0</v>
      </c>
      <c r="I52" s="111" t="str">
        <f t="shared" ref="I52:J56" si="34">IF(ISERROR(VLOOKUP(CONCATENATE(A518,$G$52,$I$58,),RESXXXX,1,0)),"",A518)</f>
        <v/>
      </c>
      <c r="J52" s="112" t="str">
        <f t="shared" si="34"/>
        <v/>
      </c>
      <c r="K52" s="112"/>
      <c r="L52" s="112"/>
      <c r="M52" s="112"/>
      <c r="N52" s="112" t="str">
        <f t="shared" ref="N52:R56" si="35">IF(ISERROR(VLOOKUP(CONCATENATE(C518,$G$52,$I$58,),RESXXXX,1,0)),"",C518)</f>
        <v/>
      </c>
      <c r="O52" s="112" t="str">
        <f t="shared" si="35"/>
        <v/>
      </c>
      <c r="P52" s="112" t="str">
        <f t="shared" si="35"/>
        <v/>
      </c>
      <c r="Q52" s="112" t="str">
        <f t="shared" si="35"/>
        <v/>
      </c>
      <c r="R52" s="113" t="str">
        <f t="shared" si="35"/>
        <v/>
      </c>
      <c r="S52" s="111" t="str">
        <f t="shared" ref="S52:T56" si="36">IF(ISERROR(VLOOKUP(CONCATENATE(A518,$G$52,$S$58,),RESXXXX,1,0)),"",A518)</f>
        <v/>
      </c>
      <c r="T52" s="112" t="str">
        <f t="shared" si="36"/>
        <v/>
      </c>
      <c r="U52" s="112"/>
      <c r="V52" s="112"/>
      <c r="W52" s="112"/>
      <c r="X52" s="112" t="str">
        <f t="shared" ref="X52:AB56" si="37">IF(ISERROR(VLOOKUP(CONCATENATE(C518,$G$52,$S$58,),RESXXXX,1,0)),"",C518)</f>
        <v/>
      </c>
      <c r="Y52" s="112" t="str">
        <f t="shared" si="37"/>
        <v/>
      </c>
      <c r="Z52" s="112" t="str">
        <f t="shared" si="37"/>
        <v/>
      </c>
      <c r="AA52" s="112" t="str">
        <f t="shared" si="37"/>
        <v/>
      </c>
      <c r="AB52" s="113" t="str">
        <f t="shared" si="37"/>
        <v/>
      </c>
      <c r="AC52" s="106" t="str">
        <f t="shared" ref="AC52:AD56" si="38">IF(ISERROR(VLOOKUP(CONCATENATE(A518,$G$52,$AC$58,),RESXXXX,1,0)),"",A518)</f>
        <v/>
      </c>
      <c r="AD52" s="84" t="str">
        <f t="shared" si="38"/>
        <v/>
      </c>
      <c r="AE52" s="84"/>
      <c r="AF52" s="84"/>
      <c r="AG52" s="84"/>
      <c r="AH52" s="84" t="str">
        <f t="shared" ref="AH52:AL56" si="39">IF(ISERROR(VLOOKUP(CONCATENATE(C518,$G$52,$AC$58,),RESXXXX,1,0)),"",C518)</f>
        <v/>
      </c>
      <c r="AI52" s="84" t="str">
        <f t="shared" si="39"/>
        <v/>
      </c>
      <c r="AJ52" s="84" t="str">
        <f t="shared" si="39"/>
        <v/>
      </c>
      <c r="AK52" s="84" t="str">
        <f t="shared" si="39"/>
        <v/>
      </c>
      <c r="AL52" s="107" t="str">
        <f t="shared" si="39"/>
        <v/>
      </c>
      <c r="AM52" s="89" t="str">
        <f t="shared" si="23"/>
        <v/>
      </c>
      <c r="AN52" s="89" t="str">
        <f t="shared" si="24"/>
        <v/>
      </c>
      <c r="AO52" s="89" t="str">
        <f t="shared" si="25"/>
        <v/>
      </c>
      <c r="AP52" s="89" t="str">
        <f t="shared" si="26"/>
        <v/>
      </c>
      <c r="AQ52" s="89" t="str">
        <f t="shared" si="27"/>
        <v/>
      </c>
      <c r="AR52" s="89" t="str">
        <f t="shared" si="28"/>
        <v/>
      </c>
      <c r="AS52" s="89" t="str">
        <f t="shared" si="29"/>
        <v/>
      </c>
      <c r="AT52" s="89" t="str">
        <f t="shared" si="30"/>
        <v/>
      </c>
      <c r="AU52" s="89" t="str">
        <f t="shared" si="31"/>
        <v/>
      </c>
      <c r="AV52" s="89" t="str">
        <f t="shared" si="32"/>
        <v/>
      </c>
      <c r="AW52" s="139" t="str">
        <f t="shared" ref="AW52:AX56" si="40">IF(ISERROR(VLOOKUP(CONCATENATE(A518,$G$52,$AW$58,),RESXXXX,1,0)),"",A518)</f>
        <v/>
      </c>
      <c r="AX52" s="140" t="str">
        <f t="shared" si="40"/>
        <v/>
      </c>
      <c r="AY52" s="140"/>
      <c r="AZ52" s="140"/>
      <c r="BA52" s="140"/>
      <c r="BB52" s="140" t="str">
        <f t="shared" ref="BB52:BF56" si="41">IF(ISERROR(VLOOKUP(CONCATENATE(C518,$G$52,$AW$58,),RESXXXX,1,0)),"",C518)</f>
        <v/>
      </c>
      <c r="BC52" s="140" t="str">
        <f t="shared" si="41"/>
        <v/>
      </c>
      <c r="BD52" s="140" t="str">
        <f t="shared" si="41"/>
        <v/>
      </c>
      <c r="BE52" s="140" t="str">
        <f t="shared" si="41"/>
        <v/>
      </c>
      <c r="BF52" s="141" t="str">
        <f t="shared" si="41"/>
        <v/>
      </c>
    </row>
    <row r="53" spans="1:60" ht="18" hidden="1" customHeight="1" x14ac:dyDescent="0.25">
      <c r="A53" s="559"/>
      <c r="B53" s="559"/>
      <c r="C53" s="559"/>
      <c r="D53" s="559"/>
      <c r="E53" s="290"/>
      <c r="G53" s="291"/>
      <c r="I53" s="114" t="str">
        <f t="shared" si="34"/>
        <v/>
      </c>
      <c r="J53" s="115" t="str">
        <f t="shared" si="34"/>
        <v/>
      </c>
      <c r="K53" s="115"/>
      <c r="L53" s="115"/>
      <c r="M53" s="115"/>
      <c r="N53" s="115" t="str">
        <f t="shared" si="35"/>
        <v/>
      </c>
      <c r="O53" s="115" t="str">
        <f t="shared" si="35"/>
        <v/>
      </c>
      <c r="P53" s="115" t="str">
        <f t="shared" si="35"/>
        <v/>
      </c>
      <c r="Q53" s="115" t="str">
        <f t="shared" si="35"/>
        <v/>
      </c>
      <c r="R53" s="116" t="str">
        <f t="shared" si="35"/>
        <v/>
      </c>
      <c r="S53" s="114" t="str">
        <f t="shared" si="36"/>
        <v/>
      </c>
      <c r="T53" s="115" t="str">
        <f t="shared" si="36"/>
        <v/>
      </c>
      <c r="U53" s="115"/>
      <c r="V53" s="115"/>
      <c r="W53" s="115"/>
      <c r="X53" s="115" t="str">
        <f t="shared" si="37"/>
        <v/>
      </c>
      <c r="Y53" s="115" t="str">
        <f t="shared" si="37"/>
        <v/>
      </c>
      <c r="Z53" s="115" t="str">
        <f t="shared" si="37"/>
        <v/>
      </c>
      <c r="AA53" s="115" t="str">
        <f t="shared" si="37"/>
        <v/>
      </c>
      <c r="AB53" s="116" t="str">
        <f t="shared" si="37"/>
        <v/>
      </c>
      <c r="AC53" s="106" t="str">
        <f t="shared" si="38"/>
        <v/>
      </c>
      <c r="AD53" s="84" t="str">
        <f t="shared" si="38"/>
        <v/>
      </c>
      <c r="AE53" s="84"/>
      <c r="AF53" s="84"/>
      <c r="AG53" s="84"/>
      <c r="AH53" s="84" t="str">
        <f t="shared" si="39"/>
        <v/>
      </c>
      <c r="AI53" s="84" t="str">
        <f t="shared" si="39"/>
        <v/>
      </c>
      <c r="AJ53" s="84" t="str">
        <f t="shared" si="39"/>
        <v/>
      </c>
      <c r="AK53" s="84" t="str">
        <f t="shared" si="39"/>
        <v/>
      </c>
      <c r="AL53" s="107" t="str">
        <f t="shared" si="39"/>
        <v/>
      </c>
      <c r="AM53" s="89" t="str">
        <f t="shared" si="23"/>
        <v/>
      </c>
      <c r="AN53" s="89" t="str">
        <f t="shared" si="24"/>
        <v/>
      </c>
      <c r="AO53" s="89" t="str">
        <f t="shared" si="25"/>
        <v/>
      </c>
      <c r="AP53" s="89" t="str">
        <f t="shared" si="26"/>
        <v/>
      </c>
      <c r="AQ53" s="89" t="str">
        <f t="shared" si="27"/>
        <v/>
      </c>
      <c r="AR53" s="89" t="str">
        <f t="shared" si="28"/>
        <v/>
      </c>
      <c r="AS53" s="89" t="str">
        <f t="shared" si="29"/>
        <v/>
      </c>
      <c r="AT53" s="89" t="str">
        <f t="shared" si="30"/>
        <v/>
      </c>
      <c r="AU53" s="89" t="str">
        <f t="shared" si="31"/>
        <v/>
      </c>
      <c r="AV53" s="89" t="str">
        <f t="shared" si="32"/>
        <v/>
      </c>
      <c r="AW53" s="142" t="str">
        <f t="shared" si="40"/>
        <v/>
      </c>
      <c r="AX53" s="143" t="str">
        <f t="shared" si="40"/>
        <v/>
      </c>
      <c r="AY53" s="143"/>
      <c r="AZ53" s="143"/>
      <c r="BA53" s="143"/>
      <c r="BB53" s="143" t="str">
        <f t="shared" si="41"/>
        <v/>
      </c>
      <c r="BC53" s="143" t="str">
        <f t="shared" si="41"/>
        <v/>
      </c>
      <c r="BD53" s="143" t="str">
        <f t="shared" si="41"/>
        <v/>
      </c>
      <c r="BE53" s="143" t="str">
        <f t="shared" si="41"/>
        <v/>
      </c>
      <c r="BF53" s="144" t="str">
        <f t="shared" si="41"/>
        <v/>
      </c>
    </row>
    <row r="54" spans="1:60" ht="18" hidden="1" customHeight="1" x14ac:dyDescent="0.25">
      <c r="A54" s="559"/>
      <c r="B54" s="559"/>
      <c r="C54" s="559"/>
      <c r="D54" s="559"/>
      <c r="E54" s="290"/>
      <c r="G54" s="291"/>
      <c r="I54" s="114" t="str">
        <f t="shared" si="34"/>
        <v/>
      </c>
      <c r="J54" s="115" t="str">
        <f t="shared" si="34"/>
        <v/>
      </c>
      <c r="K54" s="115"/>
      <c r="L54" s="115"/>
      <c r="M54" s="115"/>
      <c r="N54" s="115" t="str">
        <f t="shared" si="35"/>
        <v/>
      </c>
      <c r="O54" s="115" t="str">
        <f t="shared" si="35"/>
        <v/>
      </c>
      <c r="P54" s="115" t="str">
        <f t="shared" si="35"/>
        <v/>
      </c>
      <c r="Q54" s="115" t="str">
        <f t="shared" si="35"/>
        <v/>
      </c>
      <c r="R54" s="116" t="str">
        <f t="shared" si="35"/>
        <v/>
      </c>
      <c r="S54" s="114" t="str">
        <f t="shared" si="36"/>
        <v/>
      </c>
      <c r="T54" s="115" t="str">
        <f t="shared" si="36"/>
        <v/>
      </c>
      <c r="U54" s="115"/>
      <c r="V54" s="115"/>
      <c r="W54" s="115"/>
      <c r="X54" s="115" t="str">
        <f t="shared" si="37"/>
        <v/>
      </c>
      <c r="Y54" s="115" t="str">
        <f t="shared" si="37"/>
        <v/>
      </c>
      <c r="Z54" s="115" t="str">
        <f t="shared" si="37"/>
        <v/>
      </c>
      <c r="AA54" s="115" t="str">
        <f t="shared" si="37"/>
        <v/>
      </c>
      <c r="AB54" s="116" t="str">
        <f t="shared" si="37"/>
        <v/>
      </c>
      <c r="AC54" s="106" t="str">
        <f t="shared" si="38"/>
        <v/>
      </c>
      <c r="AD54" s="84" t="str">
        <f t="shared" si="38"/>
        <v/>
      </c>
      <c r="AE54" s="84"/>
      <c r="AF54" s="84"/>
      <c r="AG54" s="84"/>
      <c r="AH54" s="84" t="str">
        <f t="shared" si="39"/>
        <v/>
      </c>
      <c r="AI54" s="84" t="str">
        <f t="shared" si="39"/>
        <v/>
      </c>
      <c r="AJ54" s="84" t="str">
        <f t="shared" si="39"/>
        <v/>
      </c>
      <c r="AK54" s="84" t="str">
        <f t="shared" si="39"/>
        <v/>
      </c>
      <c r="AL54" s="107" t="str">
        <f t="shared" si="39"/>
        <v/>
      </c>
      <c r="AM54" s="89" t="str">
        <f t="shared" si="23"/>
        <v/>
      </c>
      <c r="AN54" s="89" t="str">
        <f t="shared" si="24"/>
        <v/>
      </c>
      <c r="AO54" s="89" t="str">
        <f t="shared" si="25"/>
        <v/>
      </c>
      <c r="AP54" s="89" t="str">
        <f t="shared" si="26"/>
        <v/>
      </c>
      <c r="AQ54" s="89" t="str">
        <f t="shared" si="27"/>
        <v/>
      </c>
      <c r="AR54" s="89" t="str">
        <f t="shared" si="28"/>
        <v/>
      </c>
      <c r="AS54" s="89" t="str">
        <f t="shared" si="29"/>
        <v/>
      </c>
      <c r="AT54" s="89" t="str">
        <f t="shared" si="30"/>
        <v/>
      </c>
      <c r="AU54" s="89" t="str">
        <f t="shared" si="31"/>
        <v/>
      </c>
      <c r="AV54" s="89" t="str">
        <f t="shared" si="32"/>
        <v/>
      </c>
      <c r="AW54" s="142" t="str">
        <f t="shared" si="40"/>
        <v/>
      </c>
      <c r="AX54" s="143" t="str">
        <f t="shared" si="40"/>
        <v/>
      </c>
      <c r="AY54" s="143"/>
      <c r="AZ54" s="143"/>
      <c r="BA54" s="143"/>
      <c r="BB54" s="143" t="str">
        <f t="shared" si="41"/>
        <v/>
      </c>
      <c r="BC54" s="143" t="str">
        <f t="shared" si="41"/>
        <v/>
      </c>
      <c r="BD54" s="143" t="str">
        <f t="shared" si="41"/>
        <v/>
      </c>
      <c r="BE54" s="143" t="str">
        <f t="shared" si="41"/>
        <v/>
      </c>
      <c r="BF54" s="144" t="str">
        <f t="shared" si="41"/>
        <v/>
      </c>
    </row>
    <row r="55" spans="1:60" ht="18" hidden="1" customHeight="1" x14ac:dyDescent="0.25">
      <c r="A55" s="559"/>
      <c r="B55" s="559"/>
      <c r="C55" s="559"/>
      <c r="D55" s="559"/>
      <c r="E55" s="290"/>
      <c r="G55" s="291"/>
      <c r="I55" s="114" t="str">
        <f t="shared" si="34"/>
        <v/>
      </c>
      <c r="J55" s="115" t="str">
        <f t="shared" si="34"/>
        <v/>
      </c>
      <c r="K55" s="115"/>
      <c r="L55" s="115"/>
      <c r="M55" s="115"/>
      <c r="N55" s="115" t="str">
        <f t="shared" si="35"/>
        <v/>
      </c>
      <c r="O55" s="115" t="str">
        <f t="shared" si="35"/>
        <v/>
      </c>
      <c r="P55" s="115" t="str">
        <f t="shared" si="35"/>
        <v/>
      </c>
      <c r="Q55" s="115" t="str">
        <f t="shared" si="35"/>
        <v/>
      </c>
      <c r="R55" s="116" t="str">
        <f t="shared" si="35"/>
        <v/>
      </c>
      <c r="S55" s="114" t="str">
        <f t="shared" si="36"/>
        <v/>
      </c>
      <c r="T55" s="115" t="str">
        <f t="shared" si="36"/>
        <v/>
      </c>
      <c r="U55" s="115"/>
      <c r="V55" s="115"/>
      <c r="W55" s="115"/>
      <c r="X55" s="115" t="str">
        <f t="shared" si="37"/>
        <v/>
      </c>
      <c r="Y55" s="115" t="str">
        <f t="shared" si="37"/>
        <v/>
      </c>
      <c r="Z55" s="115" t="str">
        <f t="shared" si="37"/>
        <v/>
      </c>
      <c r="AA55" s="115" t="str">
        <f t="shared" si="37"/>
        <v/>
      </c>
      <c r="AB55" s="116" t="str">
        <f t="shared" si="37"/>
        <v/>
      </c>
      <c r="AC55" s="106" t="str">
        <f t="shared" si="38"/>
        <v/>
      </c>
      <c r="AD55" s="84" t="str">
        <f t="shared" si="38"/>
        <v/>
      </c>
      <c r="AE55" s="84"/>
      <c r="AF55" s="84"/>
      <c r="AG55" s="84"/>
      <c r="AH55" s="84" t="str">
        <f t="shared" si="39"/>
        <v/>
      </c>
      <c r="AI55" s="84" t="str">
        <f t="shared" si="39"/>
        <v/>
      </c>
      <c r="AJ55" s="84" t="str">
        <f t="shared" si="39"/>
        <v/>
      </c>
      <c r="AK55" s="84" t="str">
        <f t="shared" si="39"/>
        <v/>
      </c>
      <c r="AL55" s="107" t="str">
        <f t="shared" si="39"/>
        <v/>
      </c>
      <c r="AM55" s="89" t="str">
        <f t="shared" si="23"/>
        <v/>
      </c>
      <c r="AN55" s="89" t="str">
        <f t="shared" si="24"/>
        <v/>
      </c>
      <c r="AO55" s="89" t="str">
        <f t="shared" si="25"/>
        <v/>
      </c>
      <c r="AP55" s="89" t="str">
        <f t="shared" si="26"/>
        <v/>
      </c>
      <c r="AQ55" s="89" t="str">
        <f t="shared" si="27"/>
        <v/>
      </c>
      <c r="AR55" s="89" t="str">
        <f t="shared" si="28"/>
        <v/>
      </c>
      <c r="AS55" s="89" t="str">
        <f t="shared" si="29"/>
        <v/>
      </c>
      <c r="AT55" s="89" t="str">
        <f t="shared" si="30"/>
        <v/>
      </c>
      <c r="AU55" s="89" t="str">
        <f t="shared" si="31"/>
        <v/>
      </c>
      <c r="AV55" s="89" t="str">
        <f t="shared" si="32"/>
        <v/>
      </c>
      <c r="AW55" s="142" t="str">
        <f t="shared" si="40"/>
        <v/>
      </c>
      <c r="AX55" s="143" t="str">
        <f t="shared" si="40"/>
        <v/>
      </c>
      <c r="AY55" s="143"/>
      <c r="AZ55" s="143"/>
      <c r="BA55" s="143"/>
      <c r="BB55" s="143" t="str">
        <f t="shared" si="41"/>
        <v/>
      </c>
      <c r="BC55" s="143" t="str">
        <f t="shared" si="41"/>
        <v/>
      </c>
      <c r="BD55" s="143" t="str">
        <f t="shared" si="41"/>
        <v/>
      </c>
      <c r="BE55" s="143" t="str">
        <f t="shared" si="41"/>
        <v/>
      </c>
      <c r="BF55" s="144" t="str">
        <f t="shared" si="41"/>
        <v/>
      </c>
    </row>
    <row r="56" spans="1:60" ht="18" hidden="1" customHeight="1" x14ac:dyDescent="0.25">
      <c r="A56" s="559"/>
      <c r="B56" s="559"/>
      <c r="C56" s="559"/>
      <c r="D56" s="559"/>
      <c r="E56" s="290"/>
      <c r="G56" s="291"/>
      <c r="I56" s="117" t="str">
        <f t="shared" si="34"/>
        <v/>
      </c>
      <c r="J56" s="118" t="str">
        <f t="shared" si="34"/>
        <v/>
      </c>
      <c r="K56" s="118"/>
      <c r="L56" s="118"/>
      <c r="M56" s="118"/>
      <c r="N56" s="118" t="str">
        <f t="shared" si="35"/>
        <v/>
      </c>
      <c r="O56" s="118" t="str">
        <f t="shared" si="35"/>
        <v/>
      </c>
      <c r="P56" s="118" t="str">
        <f t="shared" si="35"/>
        <v/>
      </c>
      <c r="Q56" s="118" t="str">
        <f t="shared" si="35"/>
        <v/>
      </c>
      <c r="R56" s="119" t="str">
        <f t="shared" si="35"/>
        <v/>
      </c>
      <c r="S56" s="117" t="str">
        <f t="shared" si="36"/>
        <v/>
      </c>
      <c r="T56" s="118" t="str">
        <f t="shared" si="36"/>
        <v/>
      </c>
      <c r="U56" s="118"/>
      <c r="V56" s="118"/>
      <c r="W56" s="118"/>
      <c r="X56" s="118" t="str">
        <f t="shared" si="37"/>
        <v/>
      </c>
      <c r="Y56" s="118" t="str">
        <f t="shared" si="37"/>
        <v/>
      </c>
      <c r="Z56" s="118" t="str">
        <f t="shared" si="37"/>
        <v/>
      </c>
      <c r="AA56" s="118" t="str">
        <f t="shared" si="37"/>
        <v/>
      </c>
      <c r="AB56" s="119" t="str">
        <f t="shared" si="37"/>
        <v/>
      </c>
      <c r="AC56" s="108" t="str">
        <f t="shared" si="38"/>
        <v/>
      </c>
      <c r="AD56" s="109" t="str">
        <f t="shared" si="38"/>
        <v/>
      </c>
      <c r="AE56" s="109"/>
      <c r="AF56" s="109"/>
      <c r="AG56" s="109"/>
      <c r="AH56" s="109" t="str">
        <f t="shared" si="39"/>
        <v/>
      </c>
      <c r="AI56" s="109" t="str">
        <f t="shared" si="39"/>
        <v/>
      </c>
      <c r="AJ56" s="109" t="str">
        <f t="shared" si="39"/>
        <v/>
      </c>
      <c r="AK56" s="109" t="str">
        <f t="shared" si="39"/>
        <v/>
      </c>
      <c r="AL56" s="110" t="str">
        <f t="shared" si="39"/>
        <v/>
      </c>
      <c r="AM56" s="89" t="str">
        <f t="shared" si="23"/>
        <v/>
      </c>
      <c r="AN56" s="89" t="str">
        <f t="shared" si="24"/>
        <v/>
      </c>
      <c r="AO56" s="89" t="str">
        <f t="shared" si="25"/>
        <v/>
      </c>
      <c r="AP56" s="89" t="str">
        <f t="shared" si="26"/>
        <v/>
      </c>
      <c r="AQ56" s="89" t="str">
        <f t="shared" si="27"/>
        <v/>
      </c>
      <c r="AR56" s="89" t="str">
        <f t="shared" si="28"/>
        <v/>
      </c>
      <c r="AS56" s="89" t="str">
        <f t="shared" si="29"/>
        <v/>
      </c>
      <c r="AT56" s="89" t="str">
        <f t="shared" si="30"/>
        <v/>
      </c>
      <c r="AU56" s="89" t="str">
        <f t="shared" si="31"/>
        <v/>
      </c>
      <c r="AV56" s="89" t="str">
        <f t="shared" si="32"/>
        <v/>
      </c>
      <c r="AW56" s="145" t="str">
        <f t="shared" si="40"/>
        <v/>
      </c>
      <c r="AX56" s="146" t="str">
        <f t="shared" si="40"/>
        <v/>
      </c>
      <c r="AY56" s="146"/>
      <c r="AZ56" s="146"/>
      <c r="BA56" s="146"/>
      <c r="BB56" s="146" t="str">
        <f t="shared" si="41"/>
        <v/>
      </c>
      <c r="BC56" s="146" t="str">
        <f t="shared" si="41"/>
        <v/>
      </c>
      <c r="BD56" s="146" t="str">
        <f t="shared" si="41"/>
        <v/>
      </c>
      <c r="BE56" s="146" t="str">
        <f t="shared" si="41"/>
        <v/>
      </c>
      <c r="BF56" s="147" t="str">
        <f t="shared" si="41"/>
        <v/>
      </c>
    </row>
    <row r="57" spans="1:60" ht="10.5" hidden="1" customHeight="1" x14ac:dyDescent="0.25">
      <c r="AM57" s="89" t="str">
        <f t="shared" si="23"/>
        <v/>
      </c>
      <c r="AN57" s="89" t="str">
        <f t="shared" si="24"/>
        <v/>
      </c>
      <c r="AO57" s="89" t="str">
        <f t="shared" si="25"/>
        <v/>
      </c>
      <c r="AP57" s="89" t="str">
        <f t="shared" si="26"/>
        <v/>
      </c>
      <c r="AQ57" s="89" t="str">
        <f t="shared" si="27"/>
        <v/>
      </c>
      <c r="AR57" s="89" t="str">
        <f t="shared" si="28"/>
        <v/>
      </c>
      <c r="AS57" s="89" t="str">
        <f t="shared" si="29"/>
        <v/>
      </c>
      <c r="AT57" s="89" t="str">
        <f t="shared" si="30"/>
        <v/>
      </c>
      <c r="AU57" s="89" t="str">
        <f t="shared" si="31"/>
        <v/>
      </c>
      <c r="AV57" s="89" t="str">
        <f t="shared" si="32"/>
        <v/>
      </c>
    </row>
    <row r="58" spans="1:60" ht="36.75" customHeight="1" x14ac:dyDescent="0.2">
      <c r="I58" s="569" t="str">
        <f>+'Parametrizaciones Advisory'!D271</f>
        <v>Inferior</v>
      </c>
      <c r="J58" s="569"/>
      <c r="K58" s="569"/>
      <c r="L58" s="569"/>
      <c r="M58" s="569"/>
      <c r="N58" s="569"/>
      <c r="O58" s="569"/>
      <c r="P58" s="569"/>
      <c r="Q58" s="569"/>
      <c r="R58" s="569"/>
      <c r="S58" s="566" t="str">
        <f>+'Parametrizaciones Advisory'!D270</f>
        <v xml:space="preserve">Menor </v>
      </c>
      <c r="T58" s="566"/>
      <c r="U58" s="566"/>
      <c r="V58" s="566"/>
      <c r="W58" s="566"/>
      <c r="X58" s="566"/>
      <c r="Y58" s="566"/>
      <c r="Z58" s="566"/>
      <c r="AA58" s="566"/>
      <c r="AB58" s="566"/>
      <c r="AC58" s="566" t="str">
        <f>+'Parametrizaciones Advisory'!D269</f>
        <v>Importante</v>
      </c>
      <c r="AD58" s="566"/>
      <c r="AE58" s="566"/>
      <c r="AF58" s="566"/>
      <c r="AG58" s="566"/>
      <c r="AH58" s="566"/>
      <c r="AI58" s="566"/>
      <c r="AJ58" s="566"/>
      <c r="AK58" s="566"/>
      <c r="AL58" s="566"/>
      <c r="AM58" s="566" t="str">
        <f>+'Parametrizaciones Advisory'!D268</f>
        <v xml:space="preserve">Mayor </v>
      </c>
      <c r="AN58" s="566"/>
      <c r="AO58" s="566"/>
      <c r="AP58" s="566"/>
      <c r="AQ58" s="566"/>
      <c r="AR58" s="566"/>
      <c r="AS58" s="566"/>
      <c r="AT58" s="566"/>
      <c r="AU58" s="566"/>
      <c r="AV58" s="566"/>
      <c r="AW58" s="566" t="str">
        <f>+'Parametrizaciones Advisory'!D267</f>
        <v>Critico</v>
      </c>
      <c r="AX58" s="566"/>
      <c r="AY58" s="566"/>
      <c r="AZ58" s="566"/>
      <c r="BA58" s="566"/>
      <c r="BB58" s="566"/>
      <c r="BC58" s="566"/>
      <c r="BD58" s="566"/>
      <c r="BE58" s="566"/>
      <c r="BF58" s="566"/>
    </row>
    <row r="59" spans="1:60" ht="6.75" customHeight="1" x14ac:dyDescent="0.2">
      <c r="I59" s="292"/>
      <c r="J59" s="292"/>
      <c r="K59" s="292"/>
      <c r="L59" s="292"/>
      <c r="M59" s="292"/>
      <c r="N59" s="292"/>
      <c r="O59" s="292"/>
      <c r="P59" s="292"/>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292"/>
      <c r="AP59" s="292"/>
      <c r="AQ59" s="292"/>
      <c r="AR59" s="292"/>
      <c r="AS59" s="292"/>
      <c r="AT59" s="292"/>
      <c r="AU59" s="292"/>
      <c r="AV59" s="292"/>
      <c r="AW59" s="292"/>
      <c r="AX59" s="292"/>
      <c r="AY59" s="292"/>
      <c r="AZ59" s="292"/>
      <c r="BA59" s="292"/>
      <c r="BB59" s="292"/>
      <c r="BC59" s="292"/>
      <c r="BD59" s="292"/>
      <c r="BE59" s="292"/>
    </row>
    <row r="60" spans="1:60" ht="26.25" x14ac:dyDescent="0.4">
      <c r="I60" s="568" t="s">
        <v>9</v>
      </c>
      <c r="J60" s="568"/>
      <c r="K60" s="568"/>
      <c r="L60" s="568"/>
      <c r="M60" s="568"/>
      <c r="N60" s="568"/>
      <c r="O60" s="568"/>
      <c r="P60" s="568"/>
      <c r="Q60" s="568"/>
      <c r="R60" s="568"/>
      <c r="S60" s="568"/>
      <c r="T60" s="568"/>
      <c r="U60" s="568"/>
      <c r="V60" s="568"/>
      <c r="W60" s="568"/>
      <c r="X60" s="568"/>
      <c r="Y60" s="568"/>
      <c r="Z60" s="568"/>
      <c r="AA60" s="568"/>
      <c r="AB60" s="568"/>
      <c r="AC60" s="568"/>
      <c r="AD60" s="568"/>
      <c r="AE60" s="568"/>
      <c r="AF60" s="568"/>
      <c r="AG60" s="568"/>
      <c r="AH60" s="568"/>
      <c r="AI60" s="568"/>
      <c r="AJ60" s="568"/>
      <c r="AK60" s="568"/>
      <c r="AL60" s="568"/>
      <c r="AM60" s="568"/>
      <c r="AN60" s="568"/>
      <c r="AO60" s="568"/>
      <c r="AP60" s="568"/>
      <c r="AQ60" s="568"/>
      <c r="AR60" s="568"/>
      <c r="AS60" s="568"/>
      <c r="AT60" s="568"/>
      <c r="AU60" s="568"/>
      <c r="AV60" s="568"/>
      <c r="AW60" s="568"/>
      <c r="AX60" s="568"/>
      <c r="AY60" s="568"/>
      <c r="AZ60" s="568"/>
      <c r="BA60" s="568"/>
      <c r="BB60" s="568"/>
      <c r="BC60" s="568"/>
      <c r="BD60" s="568"/>
      <c r="BE60" s="568"/>
      <c r="BF60" s="568"/>
    </row>
    <row r="61" spans="1:60" ht="12.75" customHeight="1" x14ac:dyDescent="0.25">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row>
    <row r="62" spans="1:60" ht="65.25" customHeight="1" x14ac:dyDescent="0.25">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row>
    <row r="63" spans="1:60" ht="30.75" customHeight="1" x14ac:dyDescent="0.25">
      <c r="G63" s="570"/>
      <c r="H63" s="570"/>
      <c r="I63" s="570"/>
      <c r="J63" s="570"/>
      <c r="K63" s="570"/>
      <c r="L63" s="570"/>
      <c r="M63" s="570"/>
      <c r="N63" s="570"/>
      <c r="O63" s="570"/>
      <c r="P63" s="570"/>
      <c r="Q63" s="570"/>
      <c r="R63" s="570"/>
      <c r="S63" s="570"/>
      <c r="T63" s="570"/>
      <c r="U63" s="570"/>
      <c r="V63" s="570"/>
      <c r="W63" s="570"/>
      <c r="X63" s="570"/>
      <c r="Y63" s="570"/>
      <c r="Z63" s="570"/>
      <c r="AA63" s="570"/>
      <c r="AB63" s="570"/>
      <c r="AC63" s="570"/>
      <c r="AD63" s="570"/>
      <c r="AE63" s="307"/>
      <c r="AF63" s="307"/>
      <c r="AG63" s="307"/>
      <c r="AH63" s="294"/>
      <c r="AI63" s="294"/>
      <c r="AJ63" s="294"/>
      <c r="AK63" s="570"/>
      <c r="AL63" s="570"/>
      <c r="AM63" s="570"/>
      <c r="AN63" s="570"/>
      <c r="AO63" s="570"/>
      <c r="AP63" s="570"/>
      <c r="AQ63" s="570"/>
      <c r="AR63" s="570"/>
      <c r="AS63" s="570"/>
      <c r="AT63" s="570"/>
      <c r="AU63" s="570"/>
      <c r="AV63" s="570"/>
      <c r="AW63" s="570"/>
      <c r="AX63" s="570"/>
      <c r="AY63" s="570"/>
      <c r="AZ63" s="570"/>
      <c r="BA63" s="570"/>
      <c r="BB63" s="570"/>
      <c r="BC63" s="570"/>
      <c r="BD63" s="570"/>
      <c r="BE63" s="570"/>
      <c r="BF63" s="570"/>
      <c r="BG63" s="570"/>
      <c r="BH63" s="570"/>
    </row>
    <row r="64" spans="1:60" ht="90.95" customHeight="1" x14ac:dyDescent="0.25">
      <c r="G64" s="294"/>
      <c r="H64" s="294"/>
      <c r="I64" s="294"/>
      <c r="J64" s="294"/>
      <c r="K64" s="294"/>
      <c r="L64" s="294"/>
      <c r="M64" s="294"/>
      <c r="N64" s="294"/>
      <c r="O64" s="294"/>
      <c r="P64" s="294"/>
      <c r="Q64" s="294"/>
      <c r="R64" s="294"/>
      <c r="S64" s="294"/>
      <c r="T64" s="294"/>
      <c r="U64" s="294"/>
      <c r="V64" s="294"/>
      <c r="W64" s="294"/>
      <c r="X64" s="294"/>
      <c r="Y64" s="294"/>
      <c r="Z64" s="294"/>
      <c r="AA64" s="294"/>
      <c r="AB64" s="294"/>
      <c r="AC64" s="294"/>
      <c r="AD64" s="294"/>
      <c r="AE64" s="294"/>
      <c r="AF64" s="294"/>
      <c r="AG64" s="294"/>
      <c r="AH64" s="294"/>
      <c r="AI64" s="294"/>
      <c r="AJ64" s="294"/>
      <c r="AK64" s="294"/>
      <c r="AL64" s="294"/>
      <c r="AM64" s="294"/>
      <c r="AN64" s="294"/>
      <c r="AO64" s="294"/>
      <c r="AP64" s="294"/>
      <c r="AQ64" s="294"/>
      <c r="AR64" s="294"/>
      <c r="AS64" s="294"/>
      <c r="AT64" s="294"/>
      <c r="AU64" s="294"/>
      <c r="AV64" s="294"/>
      <c r="AW64" s="294"/>
      <c r="AX64" s="294"/>
      <c r="AY64" s="294"/>
      <c r="AZ64" s="294"/>
      <c r="BA64" s="294"/>
      <c r="BB64" s="294"/>
      <c r="BC64" s="294"/>
      <c r="BD64" s="294"/>
      <c r="BE64" s="294"/>
      <c r="BF64" s="294"/>
      <c r="BG64" s="294"/>
      <c r="BH64" s="294"/>
    </row>
    <row r="65" spans="6:61" ht="2.25" hidden="1" customHeight="1" x14ac:dyDescent="0.25">
      <c r="G65" s="294"/>
      <c r="H65" s="294"/>
      <c r="I65" s="294"/>
      <c r="J65" s="294"/>
      <c r="K65" s="294"/>
      <c r="L65" s="294"/>
      <c r="M65" s="294"/>
      <c r="N65" s="294"/>
      <c r="O65" s="294"/>
      <c r="P65" s="294"/>
      <c r="Q65" s="294"/>
      <c r="R65" s="294"/>
      <c r="S65" s="294"/>
      <c r="T65" s="294"/>
      <c r="U65" s="294"/>
      <c r="V65" s="294"/>
      <c r="W65" s="294"/>
      <c r="X65" s="294"/>
      <c r="Y65" s="294"/>
      <c r="Z65" s="294"/>
      <c r="AA65" s="294"/>
      <c r="AB65" s="294"/>
      <c r="AC65" s="294"/>
      <c r="AD65" s="294"/>
      <c r="AE65" s="294"/>
      <c r="AF65" s="294"/>
      <c r="AG65" s="294"/>
      <c r="AH65" s="294"/>
      <c r="AI65" s="294"/>
      <c r="AJ65" s="294"/>
    </row>
    <row r="66" spans="6:61" ht="15.95" customHeight="1" x14ac:dyDescent="0.25">
      <c r="G66" s="570"/>
      <c r="H66" s="570"/>
      <c r="I66" s="570"/>
      <c r="J66" s="570"/>
      <c r="K66" s="570"/>
      <c r="L66" s="570"/>
      <c r="M66" s="570"/>
      <c r="N66" s="570"/>
      <c r="O66" s="570"/>
      <c r="P66" s="570"/>
      <c r="Q66" s="570"/>
      <c r="R66" s="570"/>
      <c r="S66" s="570"/>
      <c r="T66" s="570"/>
      <c r="U66" s="570"/>
      <c r="V66" s="570"/>
      <c r="W66" s="570"/>
      <c r="X66" s="570"/>
      <c r="Y66" s="570"/>
      <c r="Z66" s="570"/>
      <c r="AA66" s="570"/>
      <c r="AB66" s="570"/>
      <c r="AC66" s="570"/>
      <c r="AD66" s="570"/>
      <c r="AE66" s="307"/>
      <c r="AF66" s="307"/>
      <c r="AG66" s="307"/>
      <c r="AH66" s="294"/>
      <c r="AI66" s="294"/>
      <c r="AJ66" s="294"/>
      <c r="AK66" s="570"/>
      <c r="AL66" s="570"/>
      <c r="AM66" s="570"/>
      <c r="AN66" s="570"/>
      <c r="AO66" s="570"/>
      <c r="AP66" s="570"/>
      <c r="AQ66" s="570"/>
      <c r="AR66" s="570"/>
      <c r="AS66" s="570"/>
      <c r="AT66" s="570"/>
      <c r="AU66" s="570"/>
      <c r="AV66" s="570"/>
      <c r="AW66" s="570"/>
      <c r="AX66" s="570"/>
      <c r="AY66" s="570"/>
      <c r="AZ66" s="570"/>
      <c r="BA66" s="570"/>
      <c r="BB66" s="570"/>
      <c r="BC66" s="570"/>
      <c r="BD66" s="570"/>
      <c r="BE66" s="570"/>
      <c r="BF66" s="570"/>
      <c r="BG66" s="570"/>
      <c r="BH66" s="570"/>
      <c r="BI66" s="295"/>
    </row>
    <row r="67" spans="6:61" ht="18" customHeight="1" x14ac:dyDescent="0.25">
      <c r="G67" s="294"/>
      <c r="H67" s="294"/>
      <c r="I67" s="294"/>
      <c r="J67" s="294"/>
      <c r="K67" s="294"/>
      <c r="L67" s="294"/>
      <c r="M67" s="294"/>
      <c r="N67" s="294"/>
      <c r="O67" s="294"/>
      <c r="P67" s="294"/>
      <c r="Q67" s="294"/>
      <c r="R67" s="294"/>
      <c r="S67" s="294"/>
      <c r="T67" s="294"/>
      <c r="U67" s="294"/>
      <c r="V67" s="294"/>
      <c r="W67" s="294"/>
      <c r="X67" s="294"/>
      <c r="Y67" s="294"/>
      <c r="Z67" s="294"/>
      <c r="AA67" s="294"/>
      <c r="AB67" s="294"/>
      <c r="AC67" s="294"/>
      <c r="AD67" s="294"/>
      <c r="AE67" s="294"/>
      <c r="AF67" s="294"/>
      <c r="AG67" s="294"/>
      <c r="AH67" s="294"/>
      <c r="AI67" s="294"/>
      <c r="AJ67" s="294"/>
      <c r="AK67" s="296"/>
      <c r="AL67" s="287"/>
      <c r="AM67" s="287"/>
      <c r="AN67" s="287"/>
      <c r="AO67" s="287"/>
      <c r="AP67" s="287"/>
      <c r="AQ67" s="287"/>
      <c r="AR67" s="287"/>
      <c r="AS67" s="287"/>
      <c r="AT67" s="287"/>
      <c r="AU67" s="287"/>
      <c r="AV67" s="287"/>
      <c r="AW67" s="287"/>
      <c r="AX67" s="287"/>
      <c r="AY67" s="287"/>
      <c r="AZ67" s="287"/>
      <c r="BA67" s="287"/>
      <c r="BB67" s="287"/>
      <c r="BC67" s="287"/>
      <c r="BD67" s="287"/>
      <c r="BE67" s="287"/>
      <c r="BF67" s="287"/>
      <c r="BG67" s="287"/>
      <c r="BH67" s="287"/>
    </row>
    <row r="68" spans="6:61" ht="18" customHeight="1" x14ac:dyDescent="0.25">
      <c r="G68" s="294"/>
      <c r="H68" s="294"/>
      <c r="I68" s="294"/>
      <c r="J68" s="294"/>
      <c r="K68" s="294"/>
      <c r="L68" s="294"/>
      <c r="M68" s="294"/>
      <c r="N68" s="294"/>
      <c r="O68" s="294"/>
      <c r="P68" s="294"/>
      <c r="Q68" s="294"/>
      <c r="R68" s="294"/>
      <c r="S68" s="294"/>
      <c r="T68" s="294"/>
      <c r="U68" s="294"/>
      <c r="V68" s="294"/>
      <c r="W68" s="294"/>
      <c r="X68" s="294"/>
      <c r="Y68" s="294"/>
      <c r="Z68" s="294"/>
      <c r="AA68" s="294"/>
      <c r="AB68" s="294"/>
      <c r="AC68" s="294"/>
      <c r="AD68" s="294"/>
      <c r="AE68" s="294"/>
      <c r="AF68" s="294"/>
      <c r="AG68" s="294"/>
      <c r="AH68" s="294"/>
      <c r="AI68" s="294"/>
      <c r="AJ68" s="294"/>
      <c r="AK68" s="296"/>
      <c r="AL68" s="287"/>
      <c r="AM68" s="287"/>
      <c r="AN68" s="287"/>
      <c r="AO68" s="287"/>
      <c r="AP68" s="287"/>
      <c r="AQ68" s="287"/>
      <c r="AR68" s="287"/>
      <c r="AS68" s="287"/>
      <c r="AT68" s="287"/>
      <c r="AU68" s="287"/>
      <c r="AV68" s="287"/>
      <c r="AW68" s="287"/>
      <c r="AX68" s="287"/>
      <c r="AY68" s="287"/>
      <c r="AZ68" s="287"/>
      <c r="BA68" s="287"/>
      <c r="BB68" s="287"/>
      <c r="BC68" s="287"/>
      <c r="BD68" s="287"/>
      <c r="BE68" s="287"/>
      <c r="BF68" s="287"/>
      <c r="BG68" s="287"/>
      <c r="BH68" s="287"/>
    </row>
    <row r="69" spans="6:61" ht="18" customHeight="1" x14ac:dyDescent="0.25">
      <c r="G69" s="294"/>
      <c r="H69" s="294"/>
      <c r="I69" s="294"/>
      <c r="J69" s="294"/>
      <c r="K69" s="294"/>
      <c r="L69" s="294"/>
      <c r="M69" s="294"/>
      <c r="N69" s="294"/>
      <c r="O69" s="294"/>
      <c r="P69" s="294"/>
      <c r="Q69" s="294"/>
      <c r="R69" s="294"/>
      <c r="S69" s="294"/>
      <c r="T69" s="294"/>
      <c r="U69" s="294"/>
      <c r="V69" s="294"/>
      <c r="W69" s="294"/>
      <c r="X69" s="306"/>
      <c r="Y69" s="295"/>
      <c r="Z69" s="295"/>
      <c r="AA69" s="295"/>
      <c r="AB69" s="295"/>
      <c r="AC69" s="295"/>
      <c r="AD69" s="295"/>
      <c r="AE69" s="295"/>
      <c r="AF69" s="295"/>
      <c r="AG69" s="295"/>
      <c r="AH69" s="295"/>
      <c r="AI69" s="295"/>
      <c r="AJ69" s="295"/>
      <c r="AK69" s="295"/>
      <c r="AL69" s="295"/>
      <c r="AM69" s="295"/>
      <c r="AN69" s="295"/>
      <c r="AO69" s="295"/>
      <c r="AP69" s="295"/>
      <c r="AQ69" s="295"/>
      <c r="AR69" s="295"/>
      <c r="AS69" s="295"/>
      <c r="AT69" s="295"/>
      <c r="AU69" s="295"/>
      <c r="AV69" s="287"/>
      <c r="AW69" s="287"/>
      <c r="AX69" s="287"/>
      <c r="AY69" s="287"/>
      <c r="AZ69" s="287"/>
      <c r="BA69" s="287"/>
      <c r="BB69" s="287"/>
      <c r="BC69" s="287"/>
      <c r="BD69" s="287"/>
      <c r="BE69" s="287"/>
      <c r="BF69" s="287"/>
      <c r="BG69" s="287"/>
      <c r="BH69" s="287"/>
    </row>
    <row r="70" spans="6:61" ht="30" customHeight="1" x14ac:dyDescent="0.25">
      <c r="G70" s="294" t="s">
        <v>601</v>
      </c>
      <c r="H70" s="294"/>
      <c r="I70" s="571" t="s">
        <v>603</v>
      </c>
      <c r="J70" s="571"/>
      <c r="K70" s="571"/>
      <c r="L70" s="571"/>
      <c r="M70" s="571"/>
      <c r="N70" s="571"/>
      <c r="O70" s="571"/>
      <c r="P70" s="571"/>
      <c r="Q70" s="571"/>
      <c r="R70" s="571"/>
      <c r="S70" s="571"/>
      <c r="T70" s="571"/>
      <c r="U70" s="571"/>
      <c r="V70" s="571"/>
      <c r="W70" s="571"/>
      <c r="X70" s="571"/>
      <c r="Y70" s="571"/>
      <c r="Z70" s="571"/>
      <c r="AA70" s="571"/>
      <c r="AB70" s="571"/>
      <c r="AC70" s="571"/>
      <c r="AD70" s="571"/>
      <c r="AE70" s="571"/>
      <c r="AF70" s="571"/>
      <c r="AG70" s="571"/>
      <c r="AH70" s="571"/>
      <c r="AI70" s="571"/>
      <c r="AJ70" s="571"/>
      <c r="AK70" s="571"/>
      <c r="AL70" s="571"/>
      <c r="AM70" s="571"/>
      <c r="AN70" s="571"/>
      <c r="AO70" s="571"/>
      <c r="AP70" s="571"/>
      <c r="AQ70" s="571"/>
      <c r="AR70" s="571"/>
      <c r="AS70" s="571"/>
      <c r="AT70" s="571"/>
      <c r="AU70" s="571"/>
      <c r="AV70" s="571"/>
      <c r="AW70" s="571"/>
      <c r="AX70" s="571"/>
      <c r="AY70" s="571"/>
      <c r="AZ70" s="571"/>
      <c r="BA70" s="571"/>
      <c r="BB70" s="571"/>
      <c r="BC70" s="571"/>
      <c r="BD70" s="571"/>
      <c r="BE70" s="571"/>
      <c r="BF70" s="571"/>
      <c r="BG70" s="571"/>
      <c r="BH70" s="571"/>
    </row>
    <row r="71" spans="6:61" ht="18" x14ac:dyDescent="0.2">
      <c r="F71" s="301"/>
      <c r="G71" s="302" t="s">
        <v>605</v>
      </c>
      <c r="H71" s="297"/>
      <c r="I71" s="567" t="str">
        <f>IF(ISERROR(VLOOKUP(G71,MATRIZ,2,0)),"",VLOOKUP(G71,MATRIZ,2,0))</f>
        <v>Posibilidad de recibir o solicitar cualquier dádiva o beneficio a nombre propio o de terceros con el fin de manipular u omitir información de los resultados de las auditorías internas y de segunda parte, evaluaciones y seguimientos para direccionar la toma de decisiones.</v>
      </c>
      <c r="J71" s="567"/>
      <c r="K71" s="567"/>
      <c r="L71" s="567"/>
      <c r="M71" s="567"/>
      <c r="N71" s="567"/>
      <c r="O71" s="567"/>
      <c r="P71" s="567"/>
      <c r="Q71" s="567"/>
      <c r="R71" s="567"/>
      <c r="S71" s="567"/>
      <c r="T71" s="567"/>
      <c r="U71" s="567"/>
      <c r="V71" s="567"/>
      <c r="W71" s="567"/>
      <c r="X71" s="567"/>
      <c r="Y71" s="567"/>
      <c r="Z71" s="567"/>
      <c r="AA71" s="567"/>
      <c r="AB71" s="567"/>
      <c r="AC71" s="567"/>
      <c r="AD71" s="567"/>
      <c r="AE71" s="567"/>
      <c r="AF71" s="567"/>
      <c r="AG71" s="567"/>
      <c r="AH71" s="567"/>
      <c r="AI71" s="567"/>
      <c r="AJ71" s="567"/>
      <c r="AK71" s="567"/>
      <c r="AL71" s="567"/>
      <c r="AM71" s="567"/>
      <c r="AN71" s="567"/>
      <c r="AO71" s="567"/>
      <c r="AP71" s="567"/>
      <c r="AQ71" s="567"/>
      <c r="AR71" s="567"/>
      <c r="AS71" s="567"/>
      <c r="AT71" s="567"/>
      <c r="AU71" s="567"/>
      <c r="AV71" s="567"/>
      <c r="AW71" s="567"/>
      <c r="AX71" s="567"/>
      <c r="AY71" s="567"/>
      <c r="AZ71" s="567"/>
      <c r="BA71" s="567"/>
      <c r="BB71" s="567"/>
      <c r="BC71" s="567"/>
      <c r="BD71" s="567"/>
      <c r="BE71" s="567"/>
      <c r="BF71" s="567"/>
      <c r="BG71" s="567"/>
      <c r="BH71" s="298"/>
    </row>
    <row r="72" spans="6:61" ht="18" x14ac:dyDescent="0.2">
      <c r="F72" s="301"/>
      <c r="G72" s="302" t="s">
        <v>606</v>
      </c>
      <c r="H72" s="297"/>
      <c r="I72" s="567" t="str">
        <f t="shared" ref="I72:I82" si="42">IF(ISERROR(VLOOKUP(G72,MATRIZ,2,0)),"",VLOOKUP(G72,MATRIZ,2,0))</f>
        <v>Posibilidad de afectación económica y reputacional por demandas, sanciones por los grupos de valor por la falsificación o manipulación intencionada de la información para beneficio propio o de terceros</v>
      </c>
      <c r="J72" s="567"/>
      <c r="K72" s="567"/>
      <c r="L72" s="567"/>
      <c r="M72" s="567"/>
      <c r="N72" s="567"/>
      <c r="O72" s="567"/>
      <c r="P72" s="567"/>
      <c r="Q72" s="567"/>
      <c r="R72" s="567"/>
      <c r="S72" s="567"/>
      <c r="T72" s="567"/>
      <c r="U72" s="567"/>
      <c r="V72" s="567"/>
      <c r="W72" s="567"/>
      <c r="X72" s="567"/>
      <c r="Y72" s="567"/>
      <c r="Z72" s="567"/>
      <c r="AA72" s="567"/>
      <c r="AB72" s="567"/>
      <c r="AC72" s="567"/>
      <c r="AD72" s="567"/>
      <c r="AE72" s="567"/>
      <c r="AF72" s="567"/>
      <c r="AG72" s="567"/>
      <c r="AH72" s="567"/>
      <c r="AI72" s="567"/>
      <c r="AJ72" s="567"/>
      <c r="AK72" s="567"/>
      <c r="AL72" s="567"/>
      <c r="AM72" s="567"/>
      <c r="AN72" s="567"/>
      <c r="AO72" s="567"/>
      <c r="AP72" s="567"/>
      <c r="AQ72" s="567"/>
      <c r="AR72" s="567"/>
      <c r="AS72" s="567"/>
      <c r="AT72" s="567"/>
      <c r="AU72" s="567"/>
      <c r="AV72" s="567"/>
      <c r="AW72" s="567"/>
      <c r="AX72" s="567"/>
      <c r="AY72" s="567"/>
      <c r="AZ72" s="567"/>
      <c r="BA72" s="567"/>
      <c r="BB72" s="567"/>
      <c r="BC72" s="567"/>
      <c r="BD72" s="567"/>
      <c r="BE72" s="567"/>
      <c r="BF72" s="567"/>
      <c r="BG72" s="567"/>
      <c r="BH72" s="298"/>
    </row>
    <row r="73" spans="6:61" ht="18" x14ac:dyDescent="0.2">
      <c r="F73" s="301"/>
      <c r="G73" s="302" t="s">
        <v>607</v>
      </c>
      <c r="H73" s="297"/>
      <c r="I73" s="567" t="str">
        <f t="shared" si="42"/>
        <v>Recibir dádivas o beneficios a nombre propio o de terceros por la manipulación de la información financiera y contable  de la Corporación</v>
      </c>
      <c r="J73" s="567"/>
      <c r="K73" s="567"/>
      <c r="L73" s="567"/>
      <c r="M73" s="567"/>
      <c r="N73" s="567"/>
      <c r="O73" s="567"/>
      <c r="P73" s="567"/>
      <c r="Q73" s="567"/>
      <c r="R73" s="567"/>
      <c r="S73" s="567"/>
      <c r="T73" s="567"/>
      <c r="U73" s="567"/>
      <c r="V73" s="567"/>
      <c r="W73" s="567"/>
      <c r="X73" s="567"/>
      <c r="Y73" s="567"/>
      <c r="Z73" s="567"/>
      <c r="AA73" s="567"/>
      <c r="AB73" s="567"/>
      <c r="AC73" s="567"/>
      <c r="AD73" s="567"/>
      <c r="AE73" s="567"/>
      <c r="AF73" s="567"/>
      <c r="AG73" s="567"/>
      <c r="AH73" s="567"/>
      <c r="AI73" s="567"/>
      <c r="AJ73" s="567"/>
      <c r="AK73" s="567"/>
      <c r="AL73" s="567"/>
      <c r="AM73" s="567"/>
      <c r="AN73" s="567"/>
      <c r="AO73" s="567"/>
      <c r="AP73" s="567"/>
      <c r="AQ73" s="567"/>
      <c r="AR73" s="567"/>
      <c r="AS73" s="567"/>
      <c r="AT73" s="567"/>
      <c r="AU73" s="567"/>
      <c r="AV73" s="567"/>
      <c r="AW73" s="567"/>
      <c r="AX73" s="567"/>
      <c r="AY73" s="567"/>
      <c r="AZ73" s="567"/>
      <c r="BA73" s="567"/>
      <c r="BB73" s="567"/>
      <c r="BC73" s="567"/>
      <c r="BD73" s="567"/>
      <c r="BE73" s="567"/>
      <c r="BF73" s="567"/>
      <c r="BG73" s="567"/>
      <c r="BH73" s="298"/>
    </row>
    <row r="74" spans="6:61" ht="18" x14ac:dyDescent="0.2">
      <c r="F74" s="301"/>
      <c r="G74" s="302" t="s">
        <v>608</v>
      </c>
      <c r="H74" s="297"/>
      <c r="I74" s="567" t="str">
        <f t="shared" si="42"/>
        <v>Recepción de dádivas o beneficios a nombre propio o de terceros por realizar pagos o traslados dobles, por montos superiores, injustificados o sin soporte, cuentas ficticias y/o por fuera de los términos de negociación</v>
      </c>
      <c r="J74" s="567"/>
      <c r="K74" s="567"/>
      <c r="L74" s="567"/>
      <c r="M74" s="567"/>
      <c r="N74" s="567"/>
      <c r="O74" s="567"/>
      <c r="P74" s="567"/>
      <c r="Q74" s="567"/>
      <c r="R74" s="567"/>
      <c r="S74" s="567"/>
      <c r="T74" s="567"/>
      <c r="U74" s="567"/>
      <c r="V74" s="567"/>
      <c r="W74" s="567"/>
      <c r="X74" s="567"/>
      <c r="Y74" s="567"/>
      <c r="Z74" s="567"/>
      <c r="AA74" s="567"/>
      <c r="AB74" s="567"/>
      <c r="AC74" s="567"/>
      <c r="AD74" s="567"/>
      <c r="AE74" s="567"/>
      <c r="AF74" s="567"/>
      <c r="AG74" s="567"/>
      <c r="AH74" s="567"/>
      <c r="AI74" s="567"/>
      <c r="AJ74" s="567"/>
      <c r="AK74" s="567"/>
      <c r="AL74" s="567"/>
      <c r="AM74" s="567"/>
      <c r="AN74" s="567"/>
      <c r="AO74" s="567"/>
      <c r="AP74" s="567"/>
      <c r="AQ74" s="567"/>
      <c r="AR74" s="567"/>
      <c r="AS74" s="567"/>
      <c r="AT74" s="567"/>
      <c r="AU74" s="567"/>
      <c r="AV74" s="567"/>
      <c r="AW74" s="567"/>
      <c r="AX74" s="567"/>
      <c r="AY74" s="567"/>
      <c r="AZ74" s="567"/>
      <c r="BA74" s="567"/>
      <c r="BB74" s="567"/>
      <c r="BC74" s="567"/>
      <c r="BD74" s="567"/>
      <c r="BE74" s="567"/>
      <c r="BF74" s="567"/>
      <c r="BG74" s="567"/>
      <c r="BH74" s="298"/>
    </row>
    <row r="75" spans="6:61" ht="18" x14ac:dyDescent="0.2">
      <c r="F75" s="301"/>
      <c r="G75" s="302" t="s">
        <v>609</v>
      </c>
      <c r="H75" s="297"/>
      <c r="I75" s="572" t="str">
        <f t="shared" si="42"/>
        <v>Recepción de dádivas o beneficios a nombre propio o de terceros por la vinculación y/o promoción de personal en la entidad sin cumplir con los  perfiles y requisitos establecidos para el cargo (competencia, experiencia, nivel educativo)</v>
      </c>
      <c r="J75" s="572"/>
      <c r="K75" s="572"/>
      <c r="L75" s="572"/>
      <c r="M75" s="572"/>
      <c r="N75" s="572"/>
      <c r="O75" s="572"/>
      <c r="P75" s="572"/>
      <c r="Q75" s="572"/>
      <c r="R75" s="572"/>
      <c r="S75" s="572"/>
      <c r="T75" s="572"/>
      <c r="U75" s="572"/>
      <c r="V75" s="572"/>
      <c r="W75" s="572"/>
      <c r="X75" s="572"/>
      <c r="Y75" s="572"/>
      <c r="Z75" s="572"/>
      <c r="AA75" s="572"/>
      <c r="AB75" s="572"/>
      <c r="AC75" s="572"/>
      <c r="AD75" s="572"/>
      <c r="AE75" s="572"/>
      <c r="AF75" s="572"/>
      <c r="AG75" s="572"/>
      <c r="AH75" s="572"/>
      <c r="AI75" s="572"/>
      <c r="AJ75" s="572"/>
      <c r="AK75" s="572"/>
      <c r="AL75" s="572"/>
      <c r="AM75" s="572"/>
      <c r="AN75" s="572"/>
      <c r="AO75" s="572"/>
      <c r="AP75" s="572"/>
      <c r="AQ75" s="572"/>
      <c r="AR75" s="572"/>
      <c r="AS75" s="572"/>
      <c r="AT75" s="572"/>
      <c r="AU75" s="572"/>
      <c r="AV75" s="572"/>
      <c r="AW75" s="572"/>
      <c r="AX75" s="572"/>
      <c r="AY75" s="572"/>
      <c r="AZ75" s="572"/>
      <c r="BA75" s="572"/>
      <c r="BB75" s="572"/>
      <c r="BC75" s="572"/>
      <c r="BD75" s="572"/>
      <c r="BE75" s="572"/>
      <c r="BF75" s="572"/>
      <c r="BG75" s="572"/>
      <c r="BH75" s="298"/>
    </row>
    <row r="76" spans="6:61" ht="18" x14ac:dyDescent="0.2">
      <c r="F76" s="301"/>
      <c r="G76" s="302" t="s">
        <v>610</v>
      </c>
      <c r="H76" s="297"/>
      <c r="I76" s="567" t="str">
        <f t="shared" si="42"/>
        <v xml:space="preserve">Posibilidad de pérdida económica y reputacional por queja, demanda o sanción de los grupos de valor y/o entes de control  por la recepción de dádivas en nombre propio o de terceros para favorecer la pérdida de confidencialidad de las aplicaciones soportadas por GTICS </v>
      </c>
      <c r="J76" s="567"/>
      <c r="K76" s="567"/>
      <c r="L76" s="567"/>
      <c r="M76" s="567"/>
      <c r="N76" s="567"/>
      <c r="O76" s="567"/>
      <c r="P76" s="567"/>
      <c r="Q76" s="567"/>
      <c r="R76" s="567"/>
      <c r="S76" s="567"/>
      <c r="T76" s="567"/>
      <c r="U76" s="567"/>
      <c r="V76" s="567"/>
      <c r="W76" s="567"/>
      <c r="X76" s="567"/>
      <c r="Y76" s="567"/>
      <c r="Z76" s="567"/>
      <c r="AA76" s="567"/>
      <c r="AB76" s="567"/>
      <c r="AC76" s="567"/>
      <c r="AD76" s="567"/>
      <c r="AE76" s="567"/>
      <c r="AF76" s="567"/>
      <c r="AG76" s="567"/>
      <c r="AH76" s="567"/>
      <c r="AI76" s="567"/>
      <c r="AJ76" s="567"/>
      <c r="AK76" s="567"/>
      <c r="AL76" s="567"/>
      <c r="AM76" s="567"/>
      <c r="AN76" s="567"/>
      <c r="AO76" s="567"/>
      <c r="AP76" s="567"/>
      <c r="AQ76" s="567"/>
      <c r="AR76" s="567"/>
      <c r="AS76" s="567"/>
      <c r="AT76" s="567"/>
      <c r="AU76" s="567"/>
      <c r="AV76" s="567"/>
      <c r="AW76" s="567"/>
      <c r="AX76" s="567"/>
      <c r="AY76" s="567"/>
      <c r="AZ76" s="567"/>
      <c r="BA76" s="567"/>
      <c r="BB76" s="567"/>
      <c r="BC76" s="567"/>
      <c r="BD76" s="567"/>
      <c r="BE76" s="567"/>
      <c r="BF76" s="567"/>
      <c r="BG76" s="567"/>
      <c r="BH76" s="298"/>
    </row>
    <row r="77" spans="6:61" ht="18" x14ac:dyDescent="0.2">
      <c r="F77" s="301"/>
      <c r="G77" s="302" t="s">
        <v>611</v>
      </c>
      <c r="H77" s="297"/>
      <c r="I77" s="567" t="str">
        <f t="shared" si="42"/>
        <v>Posibilidad de afectación reputacional y /o económica por contagio al contratar con asociados de negocio (proveedores) que se encuentren relacionados con actividades ilícitas ( lavado de activos, financiación del terrorismo, terrorismo, tráfico de armas, tráfico de sustancias para el procesamiento de narcóticos, tráfico de estupefacientes)</v>
      </c>
      <c r="J77" s="567"/>
      <c r="K77" s="567"/>
      <c r="L77" s="567"/>
      <c r="M77" s="567"/>
      <c r="N77" s="567"/>
      <c r="O77" s="567"/>
      <c r="P77" s="567"/>
      <c r="Q77" s="567"/>
      <c r="R77" s="567"/>
      <c r="S77" s="567"/>
      <c r="T77" s="567"/>
      <c r="U77" s="567"/>
      <c r="V77" s="567"/>
      <c r="W77" s="567"/>
      <c r="X77" s="567"/>
      <c r="Y77" s="567"/>
      <c r="Z77" s="567"/>
      <c r="AA77" s="567"/>
      <c r="AB77" s="567"/>
      <c r="AC77" s="567"/>
      <c r="AD77" s="567"/>
      <c r="AE77" s="567"/>
      <c r="AF77" s="567"/>
      <c r="AG77" s="567"/>
      <c r="AH77" s="567"/>
      <c r="AI77" s="567"/>
      <c r="AJ77" s="567"/>
      <c r="AK77" s="567"/>
      <c r="AL77" s="567"/>
      <c r="AM77" s="567"/>
      <c r="AN77" s="567"/>
      <c r="AO77" s="567"/>
      <c r="AP77" s="567"/>
      <c r="AQ77" s="567"/>
      <c r="AR77" s="567"/>
      <c r="AS77" s="567"/>
      <c r="AT77" s="567"/>
      <c r="AU77" s="567"/>
      <c r="AV77" s="567"/>
      <c r="AW77" s="567"/>
      <c r="AX77" s="567"/>
      <c r="AY77" s="567"/>
      <c r="AZ77" s="567"/>
      <c r="BA77" s="567"/>
      <c r="BB77" s="567"/>
      <c r="BC77" s="567"/>
      <c r="BD77" s="567"/>
      <c r="BE77" s="567"/>
      <c r="BF77" s="567"/>
      <c r="BG77" s="567"/>
      <c r="BH77" s="298"/>
    </row>
    <row r="78" spans="6:61" ht="18" x14ac:dyDescent="0.2">
      <c r="F78" s="301"/>
      <c r="G78" s="302" t="s">
        <v>612</v>
      </c>
      <c r="H78" s="297"/>
      <c r="I78" s="567" t="str">
        <f t="shared" si="42"/>
        <v xml:space="preserve">Posibilidad de afectación económica y reputacional por realizar operaciones de comercio exterior (importación y exportación) en las cuales se infrinjan los requisitos establecidos en la normatividad vigente </v>
      </c>
      <c r="J78" s="567"/>
      <c r="K78" s="567"/>
      <c r="L78" s="567"/>
      <c r="M78" s="567"/>
      <c r="N78" s="567"/>
      <c r="O78" s="567"/>
      <c r="P78" s="567"/>
      <c r="Q78" s="567"/>
      <c r="R78" s="567"/>
      <c r="S78" s="567"/>
      <c r="T78" s="567"/>
      <c r="U78" s="567"/>
      <c r="V78" s="567"/>
      <c r="W78" s="567"/>
      <c r="X78" s="567"/>
      <c r="Y78" s="567"/>
      <c r="Z78" s="567"/>
      <c r="AA78" s="567"/>
      <c r="AB78" s="567"/>
      <c r="AC78" s="567"/>
      <c r="AD78" s="567"/>
      <c r="AE78" s="567"/>
      <c r="AF78" s="567"/>
      <c r="AG78" s="567"/>
      <c r="AH78" s="567"/>
      <c r="AI78" s="567"/>
      <c r="AJ78" s="567"/>
      <c r="AK78" s="567"/>
      <c r="AL78" s="567"/>
      <c r="AM78" s="567"/>
      <c r="AN78" s="567"/>
      <c r="AO78" s="567"/>
      <c r="AP78" s="567"/>
      <c r="AQ78" s="567"/>
      <c r="AR78" s="567"/>
      <c r="AS78" s="567"/>
      <c r="AT78" s="567"/>
      <c r="AU78" s="567"/>
      <c r="AV78" s="567"/>
      <c r="AW78" s="567"/>
      <c r="AX78" s="567"/>
      <c r="AY78" s="567"/>
      <c r="AZ78" s="567"/>
      <c r="BA78" s="567"/>
      <c r="BB78" s="567"/>
      <c r="BC78" s="567"/>
      <c r="BD78" s="567"/>
      <c r="BE78" s="567"/>
      <c r="BF78" s="567"/>
      <c r="BG78" s="567"/>
      <c r="BH78" s="298"/>
    </row>
    <row r="79" spans="6:61" ht="18" x14ac:dyDescent="0.2">
      <c r="F79" s="301"/>
      <c r="G79" s="302" t="s">
        <v>613</v>
      </c>
      <c r="H79" s="297"/>
      <c r="I79" s="567" t="str">
        <f t="shared" si="42"/>
        <v>Recepción de dádivas o beneficios en nombre propio o de terceros por favorecer contratos y/o proveedores en los procesos de adquisición de bienes y servicios</v>
      </c>
      <c r="J79" s="567"/>
      <c r="K79" s="567"/>
      <c r="L79" s="567"/>
      <c r="M79" s="567"/>
      <c r="N79" s="567"/>
      <c r="O79" s="567"/>
      <c r="P79" s="567"/>
      <c r="Q79" s="567"/>
      <c r="R79" s="567"/>
      <c r="S79" s="567"/>
      <c r="T79" s="567"/>
      <c r="U79" s="567"/>
      <c r="V79" s="567"/>
      <c r="W79" s="567"/>
      <c r="X79" s="567"/>
      <c r="Y79" s="567"/>
      <c r="Z79" s="567"/>
      <c r="AA79" s="567"/>
      <c r="AB79" s="567"/>
      <c r="AC79" s="567"/>
      <c r="AD79" s="567"/>
      <c r="AE79" s="567"/>
      <c r="AF79" s="567"/>
      <c r="AG79" s="567"/>
      <c r="AH79" s="567"/>
      <c r="AI79" s="567"/>
      <c r="AJ79" s="567"/>
      <c r="AK79" s="567"/>
      <c r="AL79" s="567"/>
      <c r="AM79" s="567"/>
      <c r="AN79" s="567"/>
      <c r="AO79" s="567"/>
      <c r="AP79" s="567"/>
      <c r="AQ79" s="567"/>
      <c r="AR79" s="567"/>
      <c r="AS79" s="567"/>
      <c r="AT79" s="567"/>
      <c r="AU79" s="567"/>
      <c r="AV79" s="567"/>
      <c r="AW79" s="567"/>
      <c r="AX79" s="567"/>
      <c r="AY79" s="567"/>
      <c r="AZ79" s="567"/>
      <c r="BA79" s="567"/>
      <c r="BB79" s="567"/>
      <c r="BC79" s="567"/>
      <c r="BD79" s="567"/>
      <c r="BE79" s="567"/>
      <c r="BF79" s="567"/>
      <c r="BG79" s="567"/>
      <c r="BH79" s="298"/>
    </row>
    <row r="80" spans="6:61" ht="18" x14ac:dyDescent="0.2">
      <c r="F80" s="301"/>
      <c r="G80" s="302" t="s">
        <v>614</v>
      </c>
      <c r="H80" s="297"/>
      <c r="I80" s="567" t="str">
        <f t="shared" si="42"/>
        <v>Recepción de dádivas o beneficios a nombre propio o de terceros por la venta y/o comercialización de productos o servicios en condiciones comerciales desfavorables para la Corporación</v>
      </c>
      <c r="J80" s="567"/>
      <c r="K80" s="567"/>
      <c r="L80" s="567"/>
      <c r="M80" s="567"/>
      <c r="N80" s="567"/>
      <c r="O80" s="567"/>
      <c r="P80" s="567"/>
      <c r="Q80" s="567"/>
      <c r="R80" s="567"/>
      <c r="S80" s="567"/>
      <c r="T80" s="567"/>
      <c r="U80" s="567"/>
      <c r="V80" s="567"/>
      <c r="W80" s="567"/>
      <c r="X80" s="567"/>
      <c r="Y80" s="567"/>
      <c r="Z80" s="567"/>
      <c r="AA80" s="567"/>
      <c r="AB80" s="567"/>
      <c r="AC80" s="567"/>
      <c r="AD80" s="567"/>
      <c r="AE80" s="567"/>
      <c r="AF80" s="567"/>
      <c r="AG80" s="567"/>
      <c r="AH80" s="567"/>
      <c r="AI80" s="567"/>
      <c r="AJ80" s="567"/>
      <c r="AK80" s="567"/>
      <c r="AL80" s="567"/>
      <c r="AM80" s="567"/>
      <c r="AN80" s="567"/>
      <c r="AO80" s="567"/>
      <c r="AP80" s="567"/>
      <c r="AQ80" s="567"/>
      <c r="AR80" s="567"/>
      <c r="AS80" s="567"/>
      <c r="AT80" s="567"/>
      <c r="AU80" s="567"/>
      <c r="AV80" s="567"/>
      <c r="AW80" s="567"/>
      <c r="AX80" s="567"/>
      <c r="AY80" s="567"/>
      <c r="AZ80" s="567"/>
      <c r="BA80" s="567"/>
      <c r="BB80" s="567"/>
      <c r="BC80" s="567"/>
      <c r="BD80" s="567"/>
      <c r="BE80" s="567"/>
      <c r="BF80" s="567"/>
      <c r="BG80" s="567"/>
      <c r="BH80" s="298"/>
    </row>
    <row r="81" spans="6:60" ht="18" x14ac:dyDescent="0.2">
      <c r="F81" s="301"/>
      <c r="G81" s="302" t="s">
        <v>615</v>
      </c>
      <c r="H81" s="297"/>
      <c r="I81" s="567" t="str">
        <f t="shared" si="42"/>
        <v>Posibilidad de afectación económica y reputacional por establecer vínculos  y relaciones comerciales con asociados de negocio (clientes) relacionados con actividades ilícitas ( lavado de activos, financiación del terrorismo, terrorismo, tráfico de armas, tráfico de sustancias para el procesamiento de narcóticos, tráfico de estupefacientes).</v>
      </c>
      <c r="J81" s="567"/>
      <c r="K81" s="567"/>
      <c r="L81" s="567"/>
      <c r="M81" s="567"/>
      <c r="N81" s="567"/>
      <c r="O81" s="567"/>
      <c r="P81" s="567"/>
      <c r="Q81" s="567"/>
      <c r="R81" s="567"/>
      <c r="S81" s="567"/>
      <c r="T81" s="567"/>
      <c r="U81" s="567"/>
      <c r="V81" s="567"/>
      <c r="W81" s="567"/>
      <c r="X81" s="567"/>
      <c r="Y81" s="567"/>
      <c r="Z81" s="567"/>
      <c r="AA81" s="567"/>
      <c r="AB81" s="567"/>
      <c r="AC81" s="567"/>
      <c r="AD81" s="567"/>
      <c r="AE81" s="567"/>
      <c r="AF81" s="567"/>
      <c r="AG81" s="567"/>
      <c r="AH81" s="567"/>
      <c r="AI81" s="567"/>
      <c r="AJ81" s="567"/>
      <c r="AK81" s="567"/>
      <c r="AL81" s="567"/>
      <c r="AM81" s="567"/>
      <c r="AN81" s="567"/>
      <c r="AO81" s="567"/>
      <c r="AP81" s="567"/>
      <c r="AQ81" s="567"/>
      <c r="AR81" s="567"/>
      <c r="AS81" s="567"/>
      <c r="AT81" s="567"/>
      <c r="AU81" s="567"/>
      <c r="AV81" s="567"/>
      <c r="AW81" s="567"/>
      <c r="AX81" s="567"/>
      <c r="AY81" s="567"/>
      <c r="AZ81" s="567"/>
      <c r="BA81" s="567"/>
      <c r="BB81" s="567"/>
      <c r="BC81" s="567"/>
      <c r="BD81" s="567"/>
      <c r="BE81" s="567"/>
      <c r="BF81" s="567"/>
      <c r="BG81" s="567"/>
      <c r="BH81" s="298"/>
    </row>
    <row r="82" spans="6:60" ht="18" x14ac:dyDescent="0.2">
      <c r="F82" s="301"/>
      <c r="G82" s="302" t="s">
        <v>616</v>
      </c>
      <c r="H82" s="297"/>
      <c r="I82" s="567" t="str">
        <f t="shared" si="42"/>
        <v/>
      </c>
      <c r="J82" s="567"/>
      <c r="K82" s="567"/>
      <c r="L82" s="567"/>
      <c r="M82" s="567"/>
      <c r="N82" s="567"/>
      <c r="O82" s="567"/>
      <c r="P82" s="567"/>
      <c r="Q82" s="567"/>
      <c r="R82" s="567"/>
      <c r="S82" s="567"/>
      <c r="T82" s="567"/>
      <c r="U82" s="567"/>
      <c r="V82" s="567"/>
      <c r="W82" s="567"/>
      <c r="X82" s="567"/>
      <c r="Y82" s="567"/>
      <c r="Z82" s="567"/>
      <c r="AA82" s="567"/>
      <c r="AB82" s="567"/>
      <c r="AC82" s="567"/>
      <c r="AD82" s="567"/>
      <c r="AE82" s="567"/>
      <c r="AF82" s="567"/>
      <c r="AG82" s="567"/>
      <c r="AH82" s="567"/>
      <c r="AI82" s="567"/>
      <c r="AJ82" s="567"/>
      <c r="AK82" s="567"/>
      <c r="AL82" s="567"/>
      <c r="AM82" s="567"/>
      <c r="AN82" s="567"/>
      <c r="AO82" s="567"/>
      <c r="AP82" s="567"/>
      <c r="AQ82" s="567"/>
      <c r="AR82" s="567"/>
      <c r="AS82" s="567"/>
      <c r="AT82" s="567"/>
      <c r="AU82" s="567"/>
      <c r="AV82" s="567"/>
      <c r="AW82" s="567"/>
      <c r="AX82" s="567"/>
      <c r="AY82" s="567"/>
      <c r="AZ82" s="567"/>
      <c r="BA82" s="567"/>
      <c r="BB82" s="567"/>
      <c r="BC82" s="567"/>
      <c r="BD82" s="567"/>
      <c r="BE82" s="567"/>
      <c r="BF82" s="567"/>
      <c r="BG82" s="567"/>
      <c r="BH82" s="298"/>
    </row>
    <row r="83" spans="6:60" ht="18" x14ac:dyDescent="0.2">
      <c r="F83" s="301"/>
      <c r="G83" s="302" t="s">
        <v>617</v>
      </c>
      <c r="H83" s="297"/>
      <c r="I83" s="567" t="str">
        <f t="shared" ref="I83:I88" si="43">IF(ISERROR(VLOOKUP(G83,MATRIZ,2,0)),"",VLOOKUP(G83,MATRIZ,2,0))</f>
        <v/>
      </c>
      <c r="J83" s="567"/>
      <c r="K83" s="567"/>
      <c r="L83" s="567"/>
      <c r="M83" s="567"/>
      <c r="N83" s="567"/>
      <c r="O83" s="567"/>
      <c r="P83" s="567"/>
      <c r="Q83" s="567"/>
      <c r="R83" s="567"/>
      <c r="S83" s="567"/>
      <c r="T83" s="567"/>
      <c r="U83" s="567"/>
      <c r="V83" s="567"/>
      <c r="W83" s="567"/>
      <c r="X83" s="567"/>
      <c r="Y83" s="567"/>
      <c r="Z83" s="567"/>
      <c r="AA83" s="567"/>
      <c r="AB83" s="567"/>
      <c r="AC83" s="567"/>
      <c r="AD83" s="567"/>
      <c r="AE83" s="567"/>
      <c r="AF83" s="567"/>
      <c r="AG83" s="567"/>
      <c r="AH83" s="567"/>
      <c r="AI83" s="567"/>
      <c r="AJ83" s="567"/>
      <c r="AK83" s="567"/>
      <c r="AL83" s="567"/>
      <c r="AM83" s="567"/>
      <c r="AN83" s="567"/>
      <c r="AO83" s="567"/>
      <c r="AP83" s="567"/>
      <c r="AQ83" s="567"/>
      <c r="AR83" s="567"/>
      <c r="AS83" s="567"/>
      <c r="AT83" s="567"/>
      <c r="AU83" s="567"/>
      <c r="AV83" s="567"/>
      <c r="AW83" s="567"/>
      <c r="AX83" s="567"/>
      <c r="AY83" s="567"/>
      <c r="AZ83" s="567"/>
      <c r="BA83" s="567"/>
      <c r="BB83" s="567"/>
      <c r="BC83" s="567"/>
      <c r="BD83" s="567"/>
      <c r="BE83" s="567"/>
      <c r="BF83" s="567"/>
      <c r="BG83" s="567"/>
      <c r="BH83" s="298"/>
    </row>
    <row r="84" spans="6:60" ht="18" x14ac:dyDescent="0.2">
      <c r="F84" s="301"/>
      <c r="G84" s="302" t="s">
        <v>618</v>
      </c>
      <c r="H84" s="299"/>
      <c r="I84" s="300" t="str">
        <f t="shared" si="43"/>
        <v/>
      </c>
      <c r="J84" s="298"/>
      <c r="K84" s="298"/>
      <c r="L84" s="298"/>
      <c r="M84" s="298"/>
      <c r="N84" s="298"/>
      <c r="O84" s="298"/>
      <c r="P84" s="298"/>
      <c r="Q84" s="298"/>
      <c r="R84" s="298"/>
      <c r="S84" s="298"/>
      <c r="T84" s="298"/>
      <c r="U84" s="298"/>
      <c r="V84" s="298"/>
      <c r="W84" s="298"/>
      <c r="X84" s="298"/>
      <c r="Y84" s="298"/>
      <c r="Z84" s="298"/>
      <c r="AA84" s="298"/>
      <c r="AB84" s="298"/>
      <c r="AC84" s="298"/>
      <c r="AD84" s="298"/>
      <c r="AE84" s="298"/>
      <c r="AF84" s="298"/>
      <c r="AG84" s="298"/>
      <c r="AH84" s="298"/>
      <c r="AI84" s="298"/>
      <c r="AJ84" s="298"/>
      <c r="AK84" s="298"/>
      <c r="AL84" s="298"/>
      <c r="AM84" s="298"/>
      <c r="AN84" s="298"/>
      <c r="AO84" s="298"/>
      <c r="AP84" s="298"/>
      <c r="AQ84" s="298"/>
      <c r="AR84" s="298"/>
      <c r="AS84" s="298"/>
      <c r="AT84" s="298"/>
      <c r="AU84" s="298"/>
      <c r="AV84" s="298"/>
      <c r="AW84" s="298"/>
      <c r="AX84" s="298"/>
      <c r="AY84" s="298"/>
      <c r="AZ84" s="298"/>
      <c r="BA84" s="298"/>
      <c r="BB84" s="298"/>
      <c r="BC84" s="298"/>
      <c r="BD84" s="298"/>
      <c r="BE84" s="298"/>
      <c r="BF84" s="298"/>
      <c r="BG84" s="298"/>
      <c r="BH84" s="298"/>
    </row>
    <row r="85" spans="6:60" ht="18" x14ac:dyDescent="0.2">
      <c r="F85" s="301"/>
      <c r="G85" s="302" t="s">
        <v>619</v>
      </c>
      <c r="H85" s="300"/>
      <c r="I85" s="300" t="str">
        <f t="shared" si="43"/>
        <v/>
      </c>
      <c r="J85" s="298"/>
      <c r="K85" s="298"/>
      <c r="L85" s="298"/>
      <c r="M85" s="298"/>
      <c r="N85" s="298"/>
      <c r="O85" s="298"/>
      <c r="P85" s="298"/>
      <c r="Q85" s="298"/>
      <c r="R85" s="298"/>
      <c r="S85" s="298"/>
      <c r="T85" s="298"/>
      <c r="U85" s="298"/>
      <c r="V85" s="298"/>
      <c r="W85" s="298"/>
      <c r="X85" s="298"/>
      <c r="Y85" s="298"/>
      <c r="Z85" s="298"/>
      <c r="AA85" s="298"/>
      <c r="AB85" s="298"/>
      <c r="AC85" s="298"/>
      <c r="AD85" s="298"/>
      <c r="AE85" s="298"/>
      <c r="AF85" s="298"/>
      <c r="AG85" s="298"/>
      <c r="AH85" s="298"/>
      <c r="AI85" s="298"/>
      <c r="AJ85" s="298"/>
      <c r="AK85" s="298"/>
      <c r="AL85" s="298"/>
      <c r="AM85" s="298"/>
      <c r="AN85" s="298"/>
      <c r="AO85" s="298"/>
      <c r="AP85" s="298"/>
      <c r="AQ85" s="298"/>
      <c r="AR85" s="298"/>
      <c r="AS85" s="298"/>
      <c r="AT85" s="298"/>
      <c r="AU85" s="298"/>
      <c r="AV85" s="298"/>
      <c r="AW85" s="298"/>
      <c r="AX85" s="298"/>
      <c r="AY85" s="298"/>
      <c r="AZ85" s="298"/>
      <c r="BA85" s="298"/>
      <c r="BB85" s="298"/>
      <c r="BC85" s="298"/>
      <c r="BD85" s="298"/>
      <c r="BE85" s="298"/>
      <c r="BF85" s="298"/>
      <c r="BG85" s="298"/>
      <c r="BH85" s="298"/>
    </row>
    <row r="86" spans="6:60" ht="18" x14ac:dyDescent="0.2">
      <c r="F86" s="301"/>
      <c r="G86" s="302" t="s">
        <v>620</v>
      </c>
      <c r="H86" s="300"/>
      <c r="I86" s="567" t="str">
        <f t="shared" si="43"/>
        <v/>
      </c>
      <c r="J86" s="567"/>
      <c r="K86" s="567"/>
      <c r="L86" s="567"/>
      <c r="M86" s="567"/>
      <c r="N86" s="567"/>
      <c r="O86" s="567"/>
      <c r="P86" s="567"/>
      <c r="Q86" s="567"/>
      <c r="R86" s="567"/>
      <c r="S86" s="567"/>
      <c r="T86" s="567"/>
      <c r="U86" s="567"/>
      <c r="V86" s="567"/>
      <c r="W86" s="567"/>
      <c r="X86" s="567"/>
      <c r="Y86" s="567"/>
      <c r="Z86" s="567"/>
      <c r="AA86" s="567"/>
      <c r="AB86" s="567"/>
      <c r="AC86" s="567"/>
      <c r="AD86" s="567"/>
      <c r="AE86" s="567"/>
      <c r="AF86" s="567"/>
      <c r="AG86" s="567"/>
      <c r="AH86" s="567"/>
      <c r="AI86" s="567"/>
      <c r="AJ86" s="567"/>
      <c r="AK86" s="567"/>
      <c r="AL86" s="567"/>
      <c r="AM86" s="567"/>
      <c r="AN86" s="567"/>
      <c r="AO86" s="567"/>
      <c r="AP86" s="567"/>
      <c r="AQ86" s="567"/>
      <c r="AR86" s="567"/>
      <c r="AS86" s="567"/>
      <c r="AT86" s="567"/>
      <c r="AU86" s="567"/>
      <c r="AV86" s="567"/>
      <c r="AW86" s="567"/>
      <c r="AX86" s="567"/>
      <c r="AY86" s="567"/>
      <c r="AZ86" s="567"/>
      <c r="BA86" s="567"/>
      <c r="BB86" s="567"/>
      <c r="BC86" s="567"/>
      <c r="BD86" s="567"/>
      <c r="BE86" s="567"/>
      <c r="BF86" s="567"/>
      <c r="BG86" s="298"/>
      <c r="BH86" s="298"/>
    </row>
    <row r="87" spans="6:60" ht="18" x14ac:dyDescent="0.2">
      <c r="F87" s="301"/>
      <c r="G87" s="302" t="s">
        <v>621</v>
      </c>
      <c r="H87" s="298"/>
      <c r="I87" s="300" t="str">
        <f t="shared" si="43"/>
        <v/>
      </c>
      <c r="J87" s="298"/>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row>
    <row r="88" spans="6:60" ht="18" x14ac:dyDescent="0.2">
      <c r="F88" s="301"/>
      <c r="G88" s="302" t="s">
        <v>622</v>
      </c>
      <c r="H88" s="301"/>
      <c r="I88" s="300" t="str">
        <f t="shared" si="43"/>
        <v/>
      </c>
      <c r="J88" s="302"/>
      <c r="K88" s="302"/>
      <c r="L88" s="302"/>
      <c r="M88" s="302"/>
      <c r="N88" s="302"/>
      <c r="O88" s="302"/>
      <c r="P88" s="302"/>
      <c r="Q88" s="302"/>
      <c r="R88" s="302"/>
      <c r="S88" s="302"/>
      <c r="T88" s="302"/>
      <c r="U88" s="302"/>
      <c r="V88" s="302"/>
      <c r="W88" s="302"/>
      <c r="X88" s="302"/>
      <c r="Y88" s="302"/>
      <c r="Z88" s="302"/>
      <c r="AA88" s="302"/>
      <c r="AB88" s="302"/>
      <c r="AC88" s="302"/>
      <c r="AD88" s="302"/>
      <c r="AE88" s="302"/>
      <c r="AF88" s="302"/>
      <c r="AG88" s="302"/>
      <c r="AH88" s="302"/>
      <c r="AI88" s="302"/>
      <c r="AJ88" s="302"/>
      <c r="AK88" s="302"/>
      <c r="AL88" s="302"/>
      <c r="AM88" s="302"/>
      <c r="AN88" s="302"/>
      <c r="AO88" s="302"/>
      <c r="AP88" s="302"/>
      <c r="AQ88" s="302"/>
      <c r="AR88" s="302"/>
      <c r="AS88" s="302"/>
      <c r="AT88" s="302"/>
      <c r="AU88" s="302"/>
      <c r="AV88" s="302"/>
      <c r="AW88" s="302"/>
      <c r="AX88" s="302"/>
      <c r="AY88" s="302"/>
      <c r="AZ88" s="302"/>
      <c r="BA88" s="302"/>
      <c r="BB88" s="302"/>
      <c r="BC88" s="302"/>
      <c r="BD88" s="302"/>
      <c r="BE88" s="302"/>
      <c r="BF88" s="302"/>
      <c r="BG88" s="301"/>
      <c r="BH88" s="301"/>
    </row>
    <row r="89" spans="6:60" ht="18" x14ac:dyDescent="0.25">
      <c r="G89" s="302" t="s">
        <v>623</v>
      </c>
      <c r="I89" s="287" t="str">
        <f>IF(ISERROR(VLOOKUP(G89,MATRIZ,2,0)),"",VLOOKUP(G89,MATRIZ,2,0))</f>
        <v/>
      </c>
      <c r="J89" s="293"/>
      <c r="K89" s="293"/>
      <c r="L89" s="293"/>
      <c r="M89" s="293"/>
      <c r="N89" s="293"/>
      <c r="O89" s="293"/>
      <c r="P89" s="293"/>
      <c r="Q89" s="293"/>
      <c r="R89" s="293"/>
      <c r="S89" s="293"/>
      <c r="T89" s="293"/>
      <c r="U89" s="293"/>
      <c r="V89" s="293"/>
      <c r="W89" s="293"/>
      <c r="X89" s="293"/>
      <c r="Y89" s="293"/>
      <c r="Z89" s="293"/>
      <c r="AA89" s="293"/>
      <c r="AB89" s="293"/>
      <c r="AC89" s="293"/>
      <c r="AD89" s="293"/>
      <c r="AE89" s="293"/>
      <c r="AF89" s="293"/>
      <c r="AG89" s="293"/>
      <c r="AH89" s="293"/>
      <c r="AI89" s="293"/>
      <c r="AJ89" s="293"/>
      <c r="AK89" s="293"/>
      <c r="AL89" s="293"/>
      <c r="AM89" s="293"/>
      <c r="AN89" s="293"/>
      <c r="AO89" s="293"/>
      <c r="AP89" s="293"/>
      <c r="AQ89" s="293"/>
      <c r="AR89" s="293"/>
      <c r="AS89" s="293"/>
      <c r="AT89" s="293"/>
      <c r="AU89" s="293"/>
      <c r="AV89" s="293"/>
      <c r="AW89" s="293"/>
      <c r="AX89" s="293"/>
      <c r="AY89" s="293"/>
      <c r="AZ89" s="293"/>
      <c r="BA89" s="293"/>
      <c r="BB89" s="293"/>
      <c r="BC89" s="293"/>
      <c r="BD89" s="293"/>
      <c r="BE89" s="293"/>
      <c r="BF89" s="293"/>
    </row>
    <row r="90" spans="6:60" ht="18" x14ac:dyDescent="0.25">
      <c r="G90" s="302"/>
      <c r="I90" s="287"/>
    </row>
    <row r="91" spans="6:60" ht="18" x14ac:dyDescent="0.25">
      <c r="G91" s="302"/>
      <c r="I91" s="287"/>
    </row>
    <row r="92" spans="6:60" ht="18" x14ac:dyDescent="0.25">
      <c r="G92" s="302"/>
      <c r="I92" s="287"/>
    </row>
    <row r="93" spans="6:60" ht="18" x14ac:dyDescent="0.25">
      <c r="G93" s="302"/>
      <c r="I93" s="287"/>
    </row>
    <row r="94" spans="6:60" ht="18" x14ac:dyDescent="0.25">
      <c r="G94" s="302"/>
      <c r="I94" s="287"/>
    </row>
    <row r="95" spans="6:60" ht="18" x14ac:dyDescent="0.25">
      <c r="G95" s="302"/>
      <c r="I95" s="287"/>
    </row>
    <row r="96" spans="6:60" ht="18" x14ac:dyDescent="0.25">
      <c r="G96" s="302"/>
      <c r="I96" s="287"/>
    </row>
    <row r="97" spans="7:9" ht="18" x14ac:dyDescent="0.25">
      <c r="G97" s="302"/>
      <c r="I97" s="287"/>
    </row>
    <row r="98" spans="7:9" ht="18" x14ac:dyDescent="0.25">
      <c r="G98" s="302"/>
      <c r="I98" s="287"/>
    </row>
    <row r="99" spans="7:9" ht="18" x14ac:dyDescent="0.25">
      <c r="G99" s="302"/>
      <c r="I99" s="287"/>
    </row>
    <row r="100" spans="7:9" ht="18" x14ac:dyDescent="0.25">
      <c r="G100" s="302"/>
      <c r="I100" s="287"/>
    </row>
    <row r="101" spans="7:9" ht="18" x14ac:dyDescent="0.25">
      <c r="G101" s="302"/>
      <c r="I101" s="287"/>
    </row>
    <row r="102" spans="7:9" ht="18" x14ac:dyDescent="0.25">
      <c r="G102" s="302"/>
      <c r="I102" s="287"/>
    </row>
    <row r="103" spans="7:9" ht="18" x14ac:dyDescent="0.25">
      <c r="G103" s="302"/>
      <c r="I103" s="287"/>
    </row>
    <row r="104" spans="7:9" ht="18" x14ac:dyDescent="0.25">
      <c r="G104" s="302"/>
      <c r="I104" s="287"/>
    </row>
    <row r="105" spans="7:9" ht="18" x14ac:dyDescent="0.25">
      <c r="G105" s="302"/>
      <c r="I105" s="287"/>
    </row>
    <row r="106" spans="7:9" ht="18" x14ac:dyDescent="0.25">
      <c r="G106" s="302"/>
      <c r="I106" s="287"/>
    </row>
    <row r="107" spans="7:9" ht="18" x14ac:dyDescent="0.25">
      <c r="G107" s="302"/>
      <c r="I107" s="287"/>
    </row>
    <row r="108" spans="7:9" ht="18" x14ac:dyDescent="0.25">
      <c r="G108" s="302"/>
      <c r="I108" s="287"/>
    </row>
    <row r="109" spans="7:9" ht="18" x14ac:dyDescent="0.25">
      <c r="G109" s="302"/>
      <c r="I109" s="287"/>
    </row>
    <row r="110" spans="7:9" ht="18" x14ac:dyDescent="0.25">
      <c r="G110" s="302"/>
      <c r="I110" s="287"/>
    </row>
    <row r="111" spans="7:9" ht="18" x14ac:dyDescent="0.25">
      <c r="G111" s="302"/>
      <c r="I111" s="287"/>
    </row>
    <row r="112" spans="7:9" ht="18" x14ac:dyDescent="0.25">
      <c r="G112" s="302"/>
      <c r="I112" s="287"/>
    </row>
    <row r="113" spans="7:9" ht="18" x14ac:dyDescent="0.25">
      <c r="G113" s="302"/>
      <c r="I113" s="287"/>
    </row>
    <row r="114" spans="7:9" ht="18" x14ac:dyDescent="0.25">
      <c r="G114" s="302"/>
      <c r="I114" s="287"/>
    </row>
    <row r="115" spans="7:9" ht="18" x14ac:dyDescent="0.25">
      <c r="G115" s="302"/>
      <c r="I115" s="287"/>
    </row>
    <row r="116" spans="7:9" ht="18" x14ac:dyDescent="0.25">
      <c r="G116" s="302"/>
      <c r="I116" s="287"/>
    </row>
    <row r="117" spans="7:9" ht="18" x14ac:dyDescent="0.25">
      <c r="G117" s="302"/>
      <c r="I117" s="287"/>
    </row>
    <row r="118" spans="7:9" ht="18" x14ac:dyDescent="0.25">
      <c r="G118" s="302"/>
      <c r="I118" s="287"/>
    </row>
    <row r="119" spans="7:9" ht="18" x14ac:dyDescent="0.25">
      <c r="G119" s="302"/>
      <c r="I119" s="287"/>
    </row>
    <row r="120" spans="7:9" ht="18" x14ac:dyDescent="0.25">
      <c r="G120" s="302"/>
      <c r="I120" s="287"/>
    </row>
    <row r="121" spans="7:9" ht="18" x14ac:dyDescent="0.25">
      <c r="G121" s="302"/>
      <c r="I121" s="287"/>
    </row>
    <row r="122" spans="7:9" ht="18" x14ac:dyDescent="0.25">
      <c r="G122" s="302"/>
      <c r="I122" s="287"/>
    </row>
    <row r="123" spans="7:9" ht="18" x14ac:dyDescent="0.25">
      <c r="G123" s="302"/>
      <c r="I123" s="287"/>
    </row>
    <row r="124" spans="7:9" ht="18" x14ac:dyDescent="0.25">
      <c r="G124" s="302"/>
      <c r="I124" s="287"/>
    </row>
    <row r="125" spans="7:9" ht="18" x14ac:dyDescent="0.25">
      <c r="G125" s="302"/>
      <c r="I125" s="287"/>
    </row>
    <row r="518" spans="1:10" x14ac:dyDescent="0.2">
      <c r="A518" s="304" t="s">
        <v>605</v>
      </c>
      <c r="B518" s="304" t="s">
        <v>606</v>
      </c>
      <c r="C518" s="304" t="s">
        <v>607</v>
      </c>
      <c r="D518" s="304" t="s">
        <v>608</v>
      </c>
      <c r="E518" s="304" t="s">
        <v>609</v>
      </c>
      <c r="F518" s="304" t="s">
        <v>610</v>
      </c>
      <c r="G518" s="304" t="s">
        <v>611</v>
      </c>
      <c r="H518" s="304" t="s">
        <v>612</v>
      </c>
      <c r="I518" s="304" t="s">
        <v>613</v>
      </c>
      <c r="J518" s="304" t="s">
        <v>614</v>
      </c>
    </row>
    <row r="519" spans="1:10" x14ac:dyDescent="0.2">
      <c r="A519" s="304" t="s">
        <v>615</v>
      </c>
      <c r="B519" s="304" t="s">
        <v>616</v>
      </c>
      <c r="C519" s="304" t="s">
        <v>617</v>
      </c>
      <c r="D519" s="304" t="s">
        <v>618</v>
      </c>
      <c r="E519" s="304" t="s">
        <v>619</v>
      </c>
      <c r="F519" s="304" t="s">
        <v>620</v>
      </c>
      <c r="G519" s="304" t="s">
        <v>621</v>
      </c>
      <c r="H519" s="304" t="s">
        <v>622</v>
      </c>
      <c r="I519" s="304" t="s">
        <v>623</v>
      </c>
      <c r="J519" s="304"/>
    </row>
    <row r="520" spans="1:10" x14ac:dyDescent="0.2">
      <c r="A520" s="304"/>
      <c r="B520" s="304"/>
      <c r="C520" s="304"/>
      <c r="D520" s="304"/>
      <c r="E520" s="304"/>
      <c r="F520" s="304"/>
      <c r="G520" s="304"/>
    </row>
    <row r="521" spans="1:10" x14ac:dyDescent="0.2">
      <c r="A521" s="304"/>
      <c r="B521" s="304"/>
      <c r="C521" s="304"/>
      <c r="D521" s="304"/>
      <c r="E521" s="304"/>
      <c r="F521" s="304"/>
      <c r="G521" s="304"/>
      <c r="H521" s="304"/>
      <c r="I521" s="304"/>
      <c r="J521" s="304"/>
    </row>
    <row r="522" spans="1:10" x14ac:dyDescent="0.2">
      <c r="A522" s="304"/>
      <c r="B522" s="304"/>
      <c r="C522" s="304"/>
      <c r="D522" s="304"/>
      <c r="E522" s="304"/>
      <c r="F522" s="304"/>
      <c r="G522" s="304"/>
      <c r="H522" s="304"/>
      <c r="I522" s="304"/>
      <c r="J522" s="304"/>
    </row>
    <row r="543" spans="1:7" x14ac:dyDescent="0.2">
      <c r="A543" s="305"/>
      <c r="B543" s="305"/>
      <c r="C543" s="305"/>
      <c r="D543" s="305"/>
      <c r="E543" s="305"/>
      <c r="F543" s="305"/>
      <c r="G543" s="305"/>
    </row>
    <row r="544" spans="1:7" x14ac:dyDescent="0.2">
      <c r="A544" s="305"/>
      <c r="B544" s="305"/>
      <c r="C544" s="305"/>
      <c r="D544" s="305"/>
      <c r="E544" s="305"/>
      <c r="F544" s="305"/>
      <c r="G544" s="305"/>
    </row>
    <row r="545" spans="1:7" x14ac:dyDescent="0.2">
      <c r="A545" s="305"/>
      <c r="B545" s="305"/>
      <c r="C545" s="305"/>
      <c r="D545" s="305"/>
      <c r="E545" s="305"/>
      <c r="F545" s="305"/>
      <c r="G545" s="305"/>
    </row>
    <row r="546" spans="1:7" x14ac:dyDescent="0.2">
      <c r="A546" s="305"/>
      <c r="B546" s="305"/>
      <c r="C546" s="305"/>
      <c r="D546" s="305"/>
      <c r="E546" s="305"/>
      <c r="F546" s="305"/>
      <c r="G546" s="305"/>
    </row>
    <row r="547" spans="1:7" x14ac:dyDescent="0.2">
      <c r="A547" s="305"/>
      <c r="B547" s="305"/>
      <c r="C547" s="305"/>
      <c r="D547" s="305"/>
      <c r="E547" s="305"/>
      <c r="F547" s="305"/>
      <c r="G547" s="305"/>
    </row>
  </sheetData>
  <mergeCells count="36">
    <mergeCell ref="I70:BH70"/>
    <mergeCell ref="I83:BG83"/>
    <mergeCell ref="I71:BG71"/>
    <mergeCell ref="I86:BF86"/>
    <mergeCell ref="I72:BG72"/>
    <mergeCell ref="I73:BG73"/>
    <mergeCell ref="I74:BG74"/>
    <mergeCell ref="I75:BG75"/>
    <mergeCell ref="I76:BG76"/>
    <mergeCell ref="I77:BG77"/>
    <mergeCell ref="I78:BG78"/>
    <mergeCell ref="I79:BG79"/>
    <mergeCell ref="I80:BG80"/>
    <mergeCell ref="I81:BG81"/>
    <mergeCell ref="I82:BG82"/>
    <mergeCell ref="I10:BF10"/>
    <mergeCell ref="I60:BF60"/>
    <mergeCell ref="G63:AD63"/>
    <mergeCell ref="AK63:BH63"/>
    <mergeCell ref="AK66:BH66"/>
    <mergeCell ref="I58:R58"/>
    <mergeCell ref="S58:AB58"/>
    <mergeCell ref="AC58:AL58"/>
    <mergeCell ref="AM58:AV58"/>
    <mergeCell ref="AW58:BF58"/>
    <mergeCell ref="G66:AD66"/>
    <mergeCell ref="I6:Y6"/>
    <mergeCell ref="Z6:AS6"/>
    <mergeCell ref="I7:Y7"/>
    <mergeCell ref="Z7:AS7"/>
    <mergeCell ref="I8:Y8"/>
    <mergeCell ref="A12:D56"/>
    <mergeCell ref="BH12:BI19"/>
    <mergeCell ref="BH20:BI27"/>
    <mergeCell ref="BH28:BI35"/>
    <mergeCell ref="BH36:BI43"/>
  </mergeCells>
  <phoneticPr fontId="9" type="noConversion"/>
  <conditionalFormatting sqref="G71:G111">
    <cfRule type="expression" dxfId="123" priority="1">
      <formula>I71&lt;&gt;""</formula>
    </cfRule>
  </conditionalFormatting>
  <printOptions horizontalCentered="1" verticalCentered="1"/>
  <pageMargins left="0.2" right="0.2" top="0.2" bottom="0.2" header="0.2" footer="0.2"/>
  <pageSetup scale="45" orientation="landscape" copies="2"/>
  <headerFooter alignWithMargins="0"/>
  <drawing r:id="rId1"/>
  <legacyDrawing r:id="rId2"/>
  <mc:AlternateContent xmlns:mc="http://schemas.openxmlformats.org/markup-compatibility/2006">
    <mc:Choice Requires="x14">
      <controls>
        <mc:AlternateContent xmlns:mc="http://schemas.openxmlformats.org/markup-compatibility/2006">
          <mc:Choice Requires="x14">
            <control shapeId="2735105" r:id="rId3" name="Button 1">
              <controlPr defaultSize="0" print="0" autoFill="0" autoPict="0" macro="[0]!SMuno">
                <anchor moveWithCells="1" sizeWithCells="1">
                  <from>
                    <xdr:col>60</xdr:col>
                    <xdr:colOff>114300</xdr:colOff>
                    <xdr:row>1</xdr:row>
                    <xdr:rowOff>38100</xdr:rowOff>
                  </from>
                  <to>
                    <xdr:col>62</xdr:col>
                    <xdr:colOff>381000</xdr:colOff>
                    <xdr:row>6</xdr:row>
                    <xdr:rowOff>38100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4"/>
  <dimension ref="A2:AB112"/>
  <sheetViews>
    <sheetView showGridLines="0" zoomScale="85" zoomScaleNormal="85" zoomScalePageLayoutView="140" workbookViewId="0">
      <selection activeCell="F4" sqref="F4"/>
    </sheetView>
  </sheetViews>
  <sheetFormatPr baseColWidth="10" defaultColWidth="25.5" defaultRowHeight="15" x14ac:dyDescent="0.25"/>
  <cols>
    <col min="1" max="1" width="11" style="191" customWidth="1"/>
    <col min="2" max="2" width="35.375" style="191" customWidth="1"/>
    <col min="3" max="4" width="26.25" style="191" customWidth="1"/>
    <col min="5" max="8" width="25.5" style="191" customWidth="1"/>
    <col min="9" max="9" width="27.125" style="191" customWidth="1"/>
    <col min="10" max="10" width="25.5" style="191" customWidth="1"/>
    <col min="11" max="16384" width="25.5" style="191"/>
  </cols>
  <sheetData>
    <row r="2" spans="2:8" x14ac:dyDescent="0.25">
      <c r="B2" s="190"/>
      <c r="C2" s="190"/>
      <c r="D2" s="190"/>
      <c r="E2" s="190"/>
      <c r="F2" s="190"/>
      <c r="G2" s="190"/>
    </row>
    <row r="5" spans="2:8" ht="21" x14ac:dyDescent="0.35">
      <c r="B5" s="211" t="s">
        <v>624</v>
      </c>
    </row>
    <row r="8" spans="2:8" s="199" customFormat="1" x14ac:dyDescent="0.25">
      <c r="B8" s="421" t="s">
        <v>605</v>
      </c>
      <c r="C8" s="218" t="str">
        <f t="shared" ref="C8:C18" si="0">IFERROR(VLOOKUP(B8,MATRIZ,5,0),"Sin marcar")</f>
        <v>Si</v>
      </c>
      <c r="D8" s="365"/>
      <c r="F8" s="367"/>
      <c r="G8" s="367"/>
      <c r="H8" s="218"/>
    </row>
    <row r="9" spans="2:8" s="199" customFormat="1" x14ac:dyDescent="0.25">
      <c r="B9" s="421" t="s">
        <v>606</v>
      </c>
      <c r="C9" s="218" t="str">
        <f t="shared" si="0"/>
        <v>No</v>
      </c>
      <c r="D9" s="365"/>
      <c r="F9" s="367"/>
      <c r="G9" s="367"/>
      <c r="H9" s="218"/>
    </row>
    <row r="10" spans="2:8" s="199" customFormat="1" x14ac:dyDescent="0.25">
      <c r="B10" s="421" t="s">
        <v>607</v>
      </c>
      <c r="C10" s="218" t="str">
        <f t="shared" si="0"/>
        <v>Si</v>
      </c>
      <c r="D10" s="365"/>
      <c r="F10" s="367"/>
      <c r="G10" s="367"/>
      <c r="H10" s="218"/>
    </row>
    <row r="11" spans="2:8" s="199" customFormat="1" x14ac:dyDescent="0.25">
      <c r="B11" s="421" t="s">
        <v>608</v>
      </c>
      <c r="C11" s="218" t="str">
        <f t="shared" si="0"/>
        <v>Si</v>
      </c>
      <c r="D11" s="365"/>
      <c r="E11" s="449"/>
      <c r="F11" s="367"/>
      <c r="G11" s="367"/>
      <c r="H11" s="218"/>
    </row>
    <row r="12" spans="2:8" s="199" customFormat="1" x14ac:dyDescent="0.25">
      <c r="B12" s="421" t="s">
        <v>609</v>
      </c>
      <c r="C12" s="218" t="str">
        <f t="shared" si="0"/>
        <v>Si</v>
      </c>
      <c r="D12" s="365"/>
      <c r="F12" s="219"/>
      <c r="G12" s="219"/>
      <c r="H12" s="218"/>
    </row>
    <row r="13" spans="2:8" s="199" customFormat="1" x14ac:dyDescent="0.25">
      <c r="B13" s="421" t="s">
        <v>610</v>
      </c>
      <c r="C13" s="218" t="str">
        <f t="shared" si="0"/>
        <v>Si</v>
      </c>
      <c r="D13" s="365"/>
      <c r="F13" s="219"/>
      <c r="G13" s="219"/>
      <c r="H13" s="218"/>
    </row>
    <row r="14" spans="2:8" s="199" customFormat="1" x14ac:dyDescent="0.25">
      <c r="B14" s="421" t="s">
        <v>611</v>
      </c>
      <c r="C14" s="218" t="str">
        <f t="shared" si="0"/>
        <v>No</v>
      </c>
      <c r="D14" s="365"/>
      <c r="F14" s="219"/>
      <c r="G14" s="219"/>
      <c r="H14" s="218"/>
    </row>
    <row r="15" spans="2:8" s="199" customFormat="1" x14ac:dyDescent="0.25">
      <c r="B15" s="421" t="s">
        <v>612</v>
      </c>
      <c r="C15" s="218" t="str">
        <f t="shared" si="0"/>
        <v>No</v>
      </c>
      <c r="D15" s="365"/>
      <c r="E15" s="449"/>
      <c r="F15" s="219"/>
      <c r="G15" s="219"/>
      <c r="H15" s="218"/>
    </row>
    <row r="16" spans="2:8" s="199" customFormat="1" x14ac:dyDescent="0.25">
      <c r="B16" s="421" t="s">
        <v>613</v>
      </c>
      <c r="C16" s="218" t="str">
        <f t="shared" si="0"/>
        <v>Si</v>
      </c>
      <c r="D16" s="365"/>
      <c r="F16" s="219"/>
      <c r="G16" s="219"/>
      <c r="H16" s="218"/>
    </row>
    <row r="17" spans="2:8" s="199" customFormat="1" x14ac:dyDescent="0.25">
      <c r="B17" s="421" t="s">
        <v>614</v>
      </c>
      <c r="C17" s="218" t="str">
        <f t="shared" si="0"/>
        <v>Si</v>
      </c>
      <c r="D17" s="365"/>
      <c r="F17" s="366"/>
      <c r="G17" s="366"/>
      <c r="H17" s="365"/>
    </row>
    <row r="18" spans="2:8" s="199" customFormat="1" x14ac:dyDescent="0.25">
      <c r="B18" s="421" t="s">
        <v>615</v>
      </c>
      <c r="C18" s="218" t="str">
        <f t="shared" si="0"/>
        <v>Si</v>
      </c>
      <c r="D18" s="365"/>
      <c r="F18" s="366"/>
      <c r="G18" s="366"/>
      <c r="H18" s="365"/>
    </row>
    <row r="19" spans="2:8" s="199" customFormat="1" x14ac:dyDescent="0.25">
      <c r="B19" s="421"/>
      <c r="C19" s="218"/>
      <c r="D19" s="365"/>
      <c r="F19" s="366"/>
      <c r="G19" s="366"/>
      <c r="H19" s="365"/>
    </row>
    <row r="20" spans="2:8" s="199" customFormat="1" x14ac:dyDescent="0.25">
      <c r="B20" s="421"/>
      <c r="C20" s="218"/>
      <c r="D20" s="365"/>
      <c r="F20" s="366"/>
      <c r="G20" s="366"/>
      <c r="H20" s="365"/>
    </row>
    <row r="21" spans="2:8" s="199" customFormat="1" x14ac:dyDescent="0.25">
      <c r="B21" s="421"/>
      <c r="C21" s="218"/>
      <c r="D21" s="365"/>
      <c r="F21" s="366"/>
      <c r="G21" s="366"/>
      <c r="H21" s="365"/>
    </row>
    <row r="22" spans="2:8" s="199" customFormat="1" x14ac:dyDescent="0.25">
      <c r="B22" s="421"/>
      <c r="C22" s="218"/>
      <c r="D22" s="365"/>
      <c r="F22" s="366"/>
      <c r="G22" s="366"/>
      <c r="H22" s="365"/>
    </row>
    <row r="23" spans="2:8" s="199" customFormat="1" x14ac:dyDescent="0.25">
      <c r="B23" s="421"/>
      <c r="C23" s="218"/>
      <c r="D23" s="365"/>
      <c r="F23" s="366"/>
      <c r="G23" s="366"/>
      <c r="H23" s="365"/>
    </row>
    <row r="24" spans="2:8" s="199" customFormat="1" x14ac:dyDescent="0.25">
      <c r="B24" s="421"/>
      <c r="C24" s="218"/>
      <c r="D24" s="365"/>
      <c r="F24" s="366"/>
      <c r="G24" s="366"/>
      <c r="H24" s="365"/>
    </row>
    <row r="25" spans="2:8" s="199" customFormat="1" x14ac:dyDescent="0.25">
      <c r="B25" s="421"/>
      <c r="C25" s="218"/>
      <c r="D25" s="365"/>
      <c r="F25" s="366"/>
      <c r="G25" s="366"/>
      <c r="H25" s="365"/>
    </row>
    <row r="26" spans="2:8" s="199" customFormat="1" x14ac:dyDescent="0.25">
      <c r="B26" s="421"/>
      <c r="C26" s="218"/>
      <c r="D26" s="365"/>
      <c r="F26" s="366"/>
      <c r="G26" s="366"/>
      <c r="H26" s="365"/>
    </row>
    <row r="27" spans="2:8" s="199" customFormat="1" x14ac:dyDescent="0.25">
      <c r="B27" s="367"/>
      <c r="C27" s="218"/>
      <c r="D27" s="365"/>
      <c r="F27" s="366"/>
      <c r="G27" s="366"/>
      <c r="H27" s="365"/>
    </row>
    <row r="28" spans="2:8" s="199" customFormat="1" x14ac:dyDescent="0.25">
      <c r="B28" s="367"/>
      <c r="C28" s="218"/>
      <c r="D28" s="365"/>
      <c r="F28" s="366"/>
      <c r="G28" s="366"/>
      <c r="H28" s="365"/>
    </row>
    <row r="29" spans="2:8" s="199" customFormat="1" x14ac:dyDescent="0.25">
      <c r="B29" s="367"/>
      <c r="C29" s="218"/>
      <c r="D29" s="365"/>
    </row>
    <row r="30" spans="2:8" s="199" customFormat="1" x14ac:dyDescent="0.25">
      <c r="B30" s="367"/>
      <c r="C30" s="218"/>
      <c r="D30" s="365"/>
    </row>
    <row r="31" spans="2:8" s="199" customFormat="1" x14ac:dyDescent="0.25">
      <c r="B31" s="367"/>
      <c r="C31" s="218"/>
      <c r="D31" s="365"/>
    </row>
    <row r="32" spans="2:8" x14ac:dyDescent="0.25">
      <c r="B32" s="367"/>
      <c r="C32" s="218"/>
      <c r="D32" s="365"/>
    </row>
    <row r="33" spans="2:28" x14ac:dyDescent="0.25">
      <c r="B33" s="367"/>
      <c r="C33" s="218"/>
      <c r="D33" s="365"/>
    </row>
    <row r="34" spans="2:28" x14ac:dyDescent="0.25">
      <c r="B34" s="367"/>
      <c r="C34" s="218"/>
      <c r="D34" s="365"/>
    </row>
    <row r="35" spans="2:28" x14ac:dyDescent="0.25">
      <c r="B35" s="367"/>
      <c r="C35" s="218"/>
      <c r="D35" s="365"/>
    </row>
    <row r="36" spans="2:28" x14ac:dyDescent="0.25">
      <c r="B36" s="367"/>
      <c r="C36" s="218"/>
      <c r="D36" s="365"/>
    </row>
    <row r="37" spans="2:28" x14ac:dyDescent="0.25">
      <c r="B37" s="367"/>
      <c r="C37" s="218"/>
      <c r="D37" s="365"/>
    </row>
    <row r="38" spans="2:28" x14ac:dyDescent="0.25">
      <c r="B38" s="367"/>
      <c r="C38" s="218"/>
      <c r="D38" s="365"/>
    </row>
    <row r="39" spans="2:28" x14ac:dyDescent="0.25">
      <c r="B39" s="367"/>
      <c r="C39" s="218"/>
      <c r="D39" s="365"/>
    </row>
    <row r="40" spans="2:28" x14ac:dyDescent="0.25">
      <c r="B40" s="367"/>
      <c r="C40" s="218"/>
      <c r="D40" s="365"/>
    </row>
    <row r="41" spans="2:28" x14ac:dyDescent="0.25">
      <c r="B41" s="367"/>
      <c r="C41" s="218"/>
      <c r="D41" s="365"/>
    </row>
    <row r="42" spans="2:28" x14ac:dyDescent="0.25">
      <c r="B42" s="369"/>
      <c r="C42" s="218"/>
      <c r="D42" s="365"/>
    </row>
    <row r="43" spans="2:28" x14ac:dyDescent="0.25">
      <c r="B43" s="369"/>
      <c r="C43" s="218"/>
      <c r="D43" s="365"/>
    </row>
    <row r="44" spans="2:28" x14ac:dyDescent="0.25">
      <c r="B44" s="369"/>
      <c r="C44" s="218"/>
      <c r="D44" s="365"/>
    </row>
    <row r="45" spans="2:28" x14ac:dyDescent="0.25">
      <c r="B45" s="369"/>
      <c r="C45" s="218"/>
      <c r="D45" s="365"/>
    </row>
    <row r="46" spans="2:28" x14ac:dyDescent="0.25">
      <c r="B46" s="368"/>
      <c r="C46" s="365"/>
      <c r="D46" s="365"/>
    </row>
    <row r="48" spans="2:28" ht="60" x14ac:dyDescent="0.25">
      <c r="B48" s="192" t="s">
        <v>313</v>
      </c>
      <c r="C48" s="193" t="s">
        <v>605</v>
      </c>
      <c r="D48" s="193" t="s">
        <v>606</v>
      </c>
      <c r="E48" s="193" t="s">
        <v>607</v>
      </c>
      <c r="F48" s="193" t="s">
        <v>608</v>
      </c>
      <c r="G48" s="193" t="s">
        <v>609</v>
      </c>
      <c r="H48" s="193" t="s">
        <v>610</v>
      </c>
      <c r="I48" s="193" t="s">
        <v>613</v>
      </c>
      <c r="J48" s="193" t="s">
        <v>614</v>
      </c>
      <c r="K48" s="193"/>
      <c r="L48" s="193"/>
      <c r="M48" s="193"/>
      <c r="N48" s="193"/>
      <c r="O48" s="193"/>
      <c r="P48" s="193"/>
      <c r="Q48" s="193"/>
      <c r="R48" s="193"/>
      <c r="S48" s="217"/>
      <c r="T48" s="217"/>
      <c r="U48" s="217"/>
      <c r="V48" s="217"/>
      <c r="W48" s="217"/>
      <c r="X48" s="217"/>
      <c r="Y48" s="217"/>
      <c r="Z48" s="217"/>
      <c r="AA48" s="217"/>
      <c r="AB48" s="217"/>
    </row>
    <row r="49" spans="2:28" s="199" customFormat="1" ht="171" customHeight="1" x14ac:dyDescent="0.25">
      <c r="B49" s="209" t="s">
        <v>278</v>
      </c>
      <c r="C49" s="210" t="str">
        <f t="shared" ref="C49:K49" si="1">IFERROR(VLOOKUP(C48,rcorr,2,0),"")</f>
        <v>Posibilidad de recibir o solicitar cualquier dádiva o beneficio a nombre propio o de terceros con el fin de manipular u omitir información de los resultados de las auditorías internas y de segunda parte, evaluaciones y seguimientos para direccionar la toma de decisiones.</v>
      </c>
      <c r="D49" s="210" t="str">
        <f t="shared" si="1"/>
        <v>Posibilidad de afectación económica y reputacional por demandas, sanciones por los grupos de valor por la falsificación o manipulación intencionada de la información para beneficio propio o de terceros</v>
      </c>
      <c r="E49" s="210" t="str">
        <f t="shared" si="1"/>
        <v>Recibir dádivas o beneficios a nombre propio o de terceros por la manipulación de la información financiera y contable  de la Corporación</v>
      </c>
      <c r="F49" s="210" t="str">
        <f t="shared" si="1"/>
        <v>Recepción de dádivas o beneficios a nombre propio o de terceros por realizar pagos o traslados dobles, por montos superiores, injustificados o sin soporte, cuentas ficticias y/o por fuera de los términos de negociación</v>
      </c>
      <c r="G49" s="210" t="str">
        <f t="shared" si="1"/>
        <v>Recepción de dádivas o beneficios a nombre propio o de terceros por la vinculación y/o promoción de personal en la entidad sin cumplir con los  perfiles y requisitos establecidos para el cargo (competencia, experiencia, nivel educativo)</v>
      </c>
      <c r="H49" s="210" t="str">
        <f t="shared" si="1"/>
        <v xml:space="preserve">Posibilidad de pérdida económica y reputacional por queja, demanda o sanción de los grupos de valor y/o entes de control  por la recepción de dádivas en nombre propio o de terceros para favorecer la pérdida de confidencialidad de las aplicaciones soportadas por GTICS </v>
      </c>
      <c r="I49" s="210" t="str">
        <f t="shared" si="1"/>
        <v>Recepción de dádivas o beneficios en nombre propio o de terceros por favorecer contratos y/o proveedores en los procesos de adquisición de bienes y servicios</v>
      </c>
      <c r="J49" s="210" t="str">
        <f t="shared" si="1"/>
        <v>Recepción de dádivas o beneficios a nombre propio o de terceros por la venta y/o comercialización de productos o servicios en condiciones comerciales desfavorables para la Corporación</v>
      </c>
      <c r="K49" s="210" t="str">
        <f t="shared" si="1"/>
        <v/>
      </c>
      <c r="L49" s="210"/>
      <c r="M49" s="210"/>
      <c r="N49" s="210"/>
      <c r="O49" s="210"/>
      <c r="P49" s="210"/>
      <c r="Q49" s="210"/>
      <c r="R49" s="210"/>
      <c r="S49" s="202"/>
      <c r="T49" s="202"/>
      <c r="U49" s="202"/>
      <c r="V49" s="202"/>
      <c r="W49" s="202"/>
      <c r="X49" s="202"/>
      <c r="Y49" s="202"/>
      <c r="Z49" s="202"/>
      <c r="AA49" s="202"/>
      <c r="AB49" s="202"/>
    </row>
    <row r="50" spans="2:28" ht="6" customHeight="1" x14ac:dyDescent="0.25"/>
    <row r="51" spans="2:28" ht="18.75" x14ac:dyDescent="0.25">
      <c r="B51" s="194" t="s">
        <v>314</v>
      </c>
      <c r="C51" s="152" t="s">
        <v>53</v>
      </c>
      <c r="D51" s="152" t="s">
        <v>53</v>
      </c>
      <c r="E51" s="152" t="s">
        <v>53</v>
      </c>
      <c r="F51" s="152" t="s">
        <v>53</v>
      </c>
      <c r="G51" s="152" t="s">
        <v>53</v>
      </c>
      <c r="H51" s="152" t="s">
        <v>53</v>
      </c>
      <c r="I51" s="152" t="s">
        <v>53</v>
      </c>
      <c r="J51" s="152" t="s">
        <v>53</v>
      </c>
      <c r="K51" s="152"/>
      <c r="L51" s="152"/>
      <c r="M51" s="152"/>
      <c r="N51" s="152"/>
      <c r="O51" s="152"/>
      <c r="P51" s="152"/>
      <c r="Q51" s="152"/>
      <c r="R51" s="152"/>
      <c r="S51" s="195"/>
      <c r="T51" s="195"/>
      <c r="U51" s="195"/>
      <c r="V51" s="195"/>
      <c r="W51" s="195"/>
      <c r="X51" s="195"/>
      <c r="Y51" s="195"/>
      <c r="Z51" s="195"/>
      <c r="AA51" s="195"/>
      <c r="AB51" s="195"/>
    </row>
    <row r="52" spans="2:28" ht="18.75" x14ac:dyDescent="0.25">
      <c r="B52" s="194" t="s">
        <v>315</v>
      </c>
      <c r="C52" s="152" t="s">
        <v>53</v>
      </c>
      <c r="D52" s="152" t="s">
        <v>53</v>
      </c>
      <c r="E52" s="152" t="s">
        <v>53</v>
      </c>
      <c r="F52" s="152" t="s">
        <v>53</v>
      </c>
      <c r="G52" s="152" t="s">
        <v>53</v>
      </c>
      <c r="H52" s="152" t="s">
        <v>53</v>
      </c>
      <c r="I52" s="152" t="s">
        <v>53</v>
      </c>
      <c r="J52" s="152" t="s">
        <v>53</v>
      </c>
      <c r="K52" s="152"/>
      <c r="L52" s="152"/>
      <c r="M52" s="152"/>
      <c r="N52" s="152"/>
      <c r="O52" s="152"/>
      <c r="P52" s="152"/>
      <c r="Q52" s="152"/>
      <c r="R52" s="152"/>
      <c r="S52" s="195"/>
      <c r="T52" s="195"/>
      <c r="U52" s="195"/>
      <c r="V52" s="195"/>
      <c r="W52" s="195"/>
      <c r="X52" s="195"/>
      <c r="Y52" s="195"/>
      <c r="Z52" s="195"/>
      <c r="AA52" s="195"/>
      <c r="AB52" s="195"/>
    </row>
    <row r="53" spans="2:28" ht="18.75" x14ac:dyDescent="0.25">
      <c r="B53" s="194" t="s">
        <v>316</v>
      </c>
      <c r="C53" s="152" t="s">
        <v>1</v>
      </c>
      <c r="D53" s="152" t="s">
        <v>1</v>
      </c>
      <c r="E53" s="152" t="s">
        <v>1</v>
      </c>
      <c r="F53" s="152" t="s">
        <v>53</v>
      </c>
      <c r="G53" s="152" t="s">
        <v>1</v>
      </c>
      <c r="H53" s="152" t="s">
        <v>1</v>
      </c>
      <c r="I53" s="152" t="s">
        <v>53</v>
      </c>
      <c r="J53" s="152" t="s">
        <v>53</v>
      </c>
      <c r="K53" s="152"/>
      <c r="L53" s="152"/>
      <c r="M53" s="152"/>
      <c r="N53" s="152"/>
      <c r="O53" s="152"/>
      <c r="P53" s="152"/>
      <c r="Q53" s="152"/>
      <c r="R53" s="152"/>
      <c r="S53" s="195"/>
      <c r="T53" s="195"/>
      <c r="U53" s="195"/>
      <c r="V53" s="195"/>
      <c r="W53" s="195"/>
      <c r="X53" s="195"/>
      <c r="Y53" s="195"/>
      <c r="Z53" s="195"/>
      <c r="AA53" s="195"/>
      <c r="AB53" s="195"/>
    </row>
    <row r="54" spans="2:28" ht="18.75" x14ac:dyDescent="0.25">
      <c r="B54" s="194" t="s">
        <v>317</v>
      </c>
      <c r="C54" s="152" t="s">
        <v>53</v>
      </c>
      <c r="D54" s="152" t="s">
        <v>53</v>
      </c>
      <c r="E54" s="152" t="s">
        <v>53</v>
      </c>
      <c r="F54" s="152" t="s">
        <v>53</v>
      </c>
      <c r="G54" s="152" t="s">
        <v>53</v>
      </c>
      <c r="H54" s="152" t="s">
        <v>53</v>
      </c>
      <c r="I54" s="152" t="s">
        <v>53</v>
      </c>
      <c r="J54" s="152" t="s">
        <v>53</v>
      </c>
      <c r="K54" s="152"/>
      <c r="L54" s="152"/>
      <c r="M54" s="152"/>
      <c r="N54" s="152"/>
      <c r="O54" s="152"/>
      <c r="P54" s="152"/>
      <c r="Q54" s="152"/>
      <c r="R54" s="152"/>
      <c r="S54" s="195"/>
      <c r="T54" s="195"/>
      <c r="U54" s="195"/>
      <c r="V54" s="195"/>
      <c r="W54" s="195"/>
      <c r="X54" s="195"/>
      <c r="Y54" s="195"/>
      <c r="Z54" s="195"/>
      <c r="AA54" s="195"/>
      <c r="AB54" s="195"/>
    </row>
    <row r="55" spans="2:28" ht="6" customHeight="1" x14ac:dyDescent="0.25"/>
    <row r="56" spans="2:28" ht="50.25" customHeight="1" x14ac:dyDescent="0.25">
      <c r="B56" s="196" t="s">
        <v>279</v>
      </c>
      <c r="C56" s="152" t="s">
        <v>327</v>
      </c>
      <c r="D56" s="152" t="s">
        <v>327</v>
      </c>
      <c r="E56" s="152" t="s">
        <v>327</v>
      </c>
      <c r="F56" s="152" t="s">
        <v>327</v>
      </c>
      <c r="G56" s="152" t="s">
        <v>327</v>
      </c>
      <c r="H56" s="152" t="s">
        <v>327</v>
      </c>
      <c r="I56" s="152" t="s">
        <v>327</v>
      </c>
      <c r="J56" s="152" t="s">
        <v>327</v>
      </c>
      <c r="K56" s="152"/>
      <c r="L56" s="152"/>
      <c r="M56" s="152"/>
      <c r="N56" s="152"/>
      <c r="O56" s="152"/>
      <c r="P56" s="152"/>
      <c r="Q56" s="152"/>
      <c r="R56" s="152"/>
      <c r="S56" s="195"/>
      <c r="T56" s="195"/>
      <c r="U56" s="195"/>
      <c r="V56" s="195"/>
      <c r="W56" s="195"/>
      <c r="X56" s="195"/>
      <c r="Y56" s="195"/>
      <c r="Z56" s="195"/>
      <c r="AA56" s="195"/>
      <c r="AB56" s="195"/>
    </row>
    <row r="57" spans="2:28" s="199" customFormat="1" ht="18.75" x14ac:dyDescent="0.25">
      <c r="B57" s="200" t="s">
        <v>280</v>
      </c>
      <c r="C57" s="201" t="str">
        <f t="shared" ref="C57:J57" si="2">IF(C84=18,"",IF(C82&lt;6,"Moderado",IF(C82&lt;12,"Mayor","Crítico")))</f>
        <v>Mayor</v>
      </c>
      <c r="D57" s="201" t="str">
        <f t="shared" ref="D57" si="3">IF(D84=18,"",IF(D82&lt;6,"Moderado",IF(D82&lt;12,"Mayor","Crítico")))</f>
        <v>Mayor</v>
      </c>
      <c r="E57" s="201" t="str">
        <f t="shared" si="2"/>
        <v>Mayor</v>
      </c>
      <c r="F57" s="201" t="str">
        <f t="shared" si="2"/>
        <v>Crítico</v>
      </c>
      <c r="G57" s="201" t="str">
        <f t="shared" ref="G57" si="4">IF(G84=18,"",IF(G82&lt;6,"Moderado",IF(G82&lt;12,"Mayor","Crítico")))</f>
        <v>Moderado</v>
      </c>
      <c r="H57" s="201" t="str">
        <f t="shared" si="2"/>
        <v>Mayor</v>
      </c>
      <c r="I57" s="201" t="str">
        <f t="shared" si="2"/>
        <v>Crítico</v>
      </c>
      <c r="J57" s="201" t="str">
        <f t="shared" si="2"/>
        <v>Crítico</v>
      </c>
      <c r="K57" s="201"/>
      <c r="L57" s="201"/>
      <c r="M57" s="201"/>
      <c r="N57" s="201"/>
      <c r="O57" s="201"/>
      <c r="P57" s="201"/>
      <c r="Q57" s="201"/>
      <c r="R57" s="201"/>
      <c r="S57" s="202"/>
      <c r="T57" s="202"/>
      <c r="U57" s="202"/>
      <c r="V57" s="202"/>
      <c r="W57" s="202"/>
      <c r="X57" s="202"/>
      <c r="Y57" s="202"/>
      <c r="Z57" s="202"/>
      <c r="AA57" s="202"/>
      <c r="AB57" s="202"/>
    </row>
    <row r="58" spans="2:28" ht="15.75" x14ac:dyDescent="0.25">
      <c r="S58" s="195"/>
      <c r="T58" s="195"/>
      <c r="U58" s="195"/>
      <c r="V58" s="195"/>
      <c r="W58" s="195"/>
      <c r="X58" s="195"/>
      <c r="Y58" s="195"/>
      <c r="Z58" s="195"/>
      <c r="AA58" s="195"/>
      <c r="AB58" s="195"/>
    </row>
    <row r="59" spans="2:28" ht="15.75" x14ac:dyDescent="0.25">
      <c r="S59" s="195"/>
      <c r="T59" s="195"/>
      <c r="U59" s="195"/>
      <c r="V59" s="195"/>
      <c r="W59" s="195"/>
      <c r="X59" s="195"/>
      <c r="Y59" s="195"/>
      <c r="Z59" s="195"/>
      <c r="AA59" s="195"/>
      <c r="AB59" s="195"/>
    </row>
    <row r="60" spans="2:28" ht="14.45" customHeight="1" x14ac:dyDescent="0.25">
      <c r="B60" s="184" t="s">
        <v>312</v>
      </c>
      <c r="C60" s="185"/>
      <c r="D60" s="185"/>
      <c r="E60" s="186"/>
      <c r="F60" s="186"/>
      <c r="G60" s="186"/>
      <c r="H60" s="186"/>
      <c r="I60" s="186"/>
      <c r="J60" s="186"/>
      <c r="K60" s="186"/>
      <c r="L60" s="186"/>
      <c r="M60" s="186"/>
      <c r="N60" s="186"/>
      <c r="O60" s="186"/>
      <c r="P60" s="186"/>
      <c r="Q60" s="186"/>
      <c r="R60" s="186"/>
      <c r="S60" s="195"/>
      <c r="T60" s="195"/>
      <c r="U60" s="195"/>
      <c r="V60" s="195"/>
      <c r="W60" s="195"/>
      <c r="X60" s="195"/>
      <c r="Y60" s="195"/>
      <c r="Z60" s="195"/>
      <c r="AA60" s="195"/>
      <c r="AB60" s="195"/>
    </row>
    <row r="61" spans="2:28" ht="15.75" customHeight="1" x14ac:dyDescent="0.25">
      <c r="B61" s="187"/>
      <c r="C61" s="188"/>
      <c r="D61" s="188"/>
      <c r="E61" s="189"/>
      <c r="F61" s="189"/>
      <c r="G61" s="189"/>
      <c r="H61" s="189"/>
      <c r="I61" s="189"/>
      <c r="J61" s="189"/>
      <c r="K61" s="189"/>
      <c r="L61" s="189"/>
      <c r="M61" s="189"/>
      <c r="N61" s="189"/>
      <c r="O61" s="189"/>
      <c r="P61" s="189"/>
      <c r="Q61" s="189"/>
      <c r="R61" s="189"/>
      <c r="S61" s="195"/>
      <c r="T61" s="195"/>
      <c r="U61" s="195"/>
      <c r="V61" s="195"/>
      <c r="W61" s="195"/>
      <c r="X61" s="195"/>
      <c r="Y61" s="195"/>
      <c r="Z61" s="195"/>
      <c r="AA61" s="195"/>
      <c r="AB61" s="195"/>
    </row>
    <row r="62" spans="2:28" ht="31.5" customHeight="1" x14ac:dyDescent="0.25">
      <c r="B62" s="151" t="s">
        <v>281</v>
      </c>
      <c r="C62" s="152" t="s">
        <v>53</v>
      </c>
      <c r="D62" s="152" t="s">
        <v>53</v>
      </c>
      <c r="E62" s="152" t="s">
        <v>53</v>
      </c>
      <c r="F62" s="152" t="s">
        <v>53</v>
      </c>
      <c r="G62" s="152" t="s">
        <v>1</v>
      </c>
      <c r="H62" s="152" t="s">
        <v>53</v>
      </c>
      <c r="I62" s="152" t="s">
        <v>53</v>
      </c>
      <c r="J62" s="152" t="s">
        <v>53</v>
      </c>
      <c r="K62" s="152"/>
      <c r="L62" s="152"/>
      <c r="M62" s="152"/>
      <c r="N62" s="152"/>
      <c r="O62" s="152"/>
      <c r="P62" s="152"/>
      <c r="Q62" s="152"/>
      <c r="R62" s="152"/>
      <c r="S62" s="195"/>
      <c r="T62" s="195"/>
      <c r="U62" s="195"/>
      <c r="V62" s="195"/>
      <c r="W62" s="195"/>
      <c r="X62" s="195"/>
      <c r="Y62" s="195"/>
      <c r="Z62" s="195"/>
      <c r="AA62" s="195"/>
      <c r="AB62" s="195"/>
    </row>
    <row r="63" spans="2:28" ht="30.95" customHeight="1" x14ac:dyDescent="0.25">
      <c r="B63" s="151" t="s">
        <v>282</v>
      </c>
      <c r="C63" s="152" t="s">
        <v>53</v>
      </c>
      <c r="D63" s="152" t="s">
        <v>53</v>
      </c>
      <c r="E63" s="152" t="s">
        <v>53</v>
      </c>
      <c r="F63" s="152" t="s">
        <v>53</v>
      </c>
      <c r="G63" s="152" t="s">
        <v>1</v>
      </c>
      <c r="H63" s="152" t="s">
        <v>53</v>
      </c>
      <c r="I63" s="152" t="s">
        <v>1</v>
      </c>
      <c r="J63" s="152" t="s">
        <v>53</v>
      </c>
      <c r="K63" s="152"/>
      <c r="L63" s="152"/>
      <c r="M63" s="152"/>
      <c r="N63" s="152"/>
      <c r="O63" s="152"/>
      <c r="P63" s="152"/>
      <c r="Q63" s="152"/>
      <c r="R63" s="152"/>
      <c r="S63" s="195"/>
      <c r="T63" s="195"/>
      <c r="U63" s="195"/>
      <c r="V63" s="195"/>
      <c r="W63" s="195"/>
      <c r="X63" s="195"/>
      <c r="Y63" s="195"/>
      <c r="Z63" s="195"/>
      <c r="AA63" s="195"/>
      <c r="AB63" s="195"/>
    </row>
    <row r="64" spans="2:28" ht="28.5" x14ac:dyDescent="0.25">
      <c r="B64" s="151" t="s">
        <v>283</v>
      </c>
      <c r="C64" s="152" t="s">
        <v>1</v>
      </c>
      <c r="D64" s="152" t="s">
        <v>1</v>
      </c>
      <c r="E64" s="152" t="s">
        <v>1</v>
      </c>
      <c r="F64" s="152" t="s">
        <v>1</v>
      </c>
      <c r="G64" s="152" t="s">
        <v>53</v>
      </c>
      <c r="H64" s="152" t="s">
        <v>53</v>
      </c>
      <c r="I64" s="152" t="s">
        <v>53</v>
      </c>
      <c r="J64" s="152" t="s">
        <v>53</v>
      </c>
      <c r="K64" s="152"/>
      <c r="L64" s="152"/>
      <c r="M64" s="152"/>
      <c r="N64" s="152"/>
      <c r="O64" s="442"/>
      <c r="P64" s="152"/>
      <c r="Q64" s="152"/>
      <c r="R64" s="152"/>
      <c r="S64" s="195"/>
      <c r="T64" s="195"/>
      <c r="U64" s="195"/>
      <c r="V64" s="195"/>
      <c r="W64" s="195"/>
      <c r="X64" s="195"/>
      <c r="Y64" s="195"/>
      <c r="Z64" s="195"/>
      <c r="AA64" s="195"/>
      <c r="AB64" s="195"/>
    </row>
    <row r="65" spans="2:18" ht="42.75" customHeight="1" x14ac:dyDescent="0.25">
      <c r="B65" s="151" t="s">
        <v>284</v>
      </c>
      <c r="C65" s="152" t="s">
        <v>1</v>
      </c>
      <c r="D65" s="152" t="s">
        <v>1</v>
      </c>
      <c r="E65" s="152" t="s">
        <v>1</v>
      </c>
      <c r="F65" s="152" t="s">
        <v>1</v>
      </c>
      <c r="G65" s="152" t="s">
        <v>1</v>
      </c>
      <c r="H65" s="152" t="s">
        <v>1</v>
      </c>
      <c r="I65" s="152" t="s">
        <v>1</v>
      </c>
      <c r="J65" s="152" t="s">
        <v>53</v>
      </c>
      <c r="K65" s="152"/>
      <c r="L65" s="152"/>
      <c r="M65" s="152"/>
      <c r="N65" s="152"/>
      <c r="O65" s="152"/>
      <c r="P65" s="152"/>
      <c r="Q65" s="152"/>
      <c r="R65" s="152"/>
    </row>
    <row r="66" spans="2:18" ht="28.5" x14ac:dyDescent="0.25">
      <c r="B66" s="151" t="s">
        <v>285</v>
      </c>
      <c r="C66" s="152" t="s">
        <v>53</v>
      </c>
      <c r="D66" s="152" t="s">
        <v>53</v>
      </c>
      <c r="E66" s="152" t="s">
        <v>53</v>
      </c>
      <c r="F66" s="152" t="s">
        <v>53</v>
      </c>
      <c r="G66" s="152" t="s">
        <v>53</v>
      </c>
      <c r="H66" s="152" t="s">
        <v>53</v>
      </c>
      <c r="I66" s="152" t="s">
        <v>53</v>
      </c>
      <c r="J66" s="152" t="s">
        <v>53</v>
      </c>
      <c r="K66" s="152"/>
      <c r="L66" s="152"/>
      <c r="M66" s="152"/>
      <c r="N66" s="152"/>
      <c r="O66" s="152"/>
      <c r="P66" s="152"/>
      <c r="Q66" s="152"/>
      <c r="R66" s="152"/>
    </row>
    <row r="67" spans="2:18" ht="28.5" x14ac:dyDescent="0.25">
      <c r="B67" s="151" t="s">
        <v>286</v>
      </c>
      <c r="C67" s="152" t="s">
        <v>1</v>
      </c>
      <c r="D67" s="152" t="s">
        <v>53</v>
      </c>
      <c r="E67" s="152" t="s">
        <v>53</v>
      </c>
      <c r="F67" s="152" t="s">
        <v>53</v>
      </c>
      <c r="G67" s="152" t="s">
        <v>53</v>
      </c>
      <c r="H67" s="152" t="s">
        <v>53</v>
      </c>
      <c r="I67" s="152" t="s">
        <v>53</v>
      </c>
      <c r="J67" s="152" t="s">
        <v>1</v>
      </c>
      <c r="K67" s="152"/>
      <c r="L67" s="442"/>
      <c r="M67" s="152"/>
      <c r="N67" s="152"/>
      <c r="O67" s="442"/>
      <c r="P67" s="442"/>
      <c r="Q67" s="152"/>
      <c r="R67" s="152"/>
    </row>
    <row r="68" spans="2:18" ht="42.75" customHeight="1" x14ac:dyDescent="0.25">
      <c r="B68" s="151" t="s">
        <v>287</v>
      </c>
      <c r="C68" s="152" t="s">
        <v>53</v>
      </c>
      <c r="D68" s="152" t="s">
        <v>53</v>
      </c>
      <c r="E68" s="152" t="s">
        <v>53</v>
      </c>
      <c r="F68" s="152" t="s">
        <v>53</v>
      </c>
      <c r="G68" s="152" t="s">
        <v>53</v>
      </c>
      <c r="H68" s="152" t="s">
        <v>53</v>
      </c>
      <c r="I68" s="152" t="s">
        <v>53</v>
      </c>
      <c r="J68" s="152" t="s">
        <v>53</v>
      </c>
      <c r="K68" s="152"/>
      <c r="L68" s="152"/>
      <c r="M68" s="152"/>
      <c r="N68" s="152"/>
      <c r="O68" s="442"/>
      <c r="P68" s="442"/>
      <c r="Q68" s="152"/>
      <c r="R68" s="152"/>
    </row>
    <row r="69" spans="2:18" ht="57.75" x14ac:dyDescent="0.25">
      <c r="B69" s="197" t="s">
        <v>288</v>
      </c>
      <c r="C69" s="152" t="s">
        <v>1</v>
      </c>
      <c r="D69" s="152" t="s">
        <v>1</v>
      </c>
      <c r="E69" s="152" t="s">
        <v>1</v>
      </c>
      <c r="F69" s="152" t="s">
        <v>1</v>
      </c>
      <c r="G69" s="152" t="s">
        <v>1</v>
      </c>
      <c r="H69" s="152" t="s">
        <v>1</v>
      </c>
      <c r="I69" s="152" t="s">
        <v>1</v>
      </c>
      <c r="J69" s="152" t="s">
        <v>1</v>
      </c>
      <c r="K69" s="152"/>
      <c r="L69" s="152"/>
      <c r="M69" s="152"/>
      <c r="N69" s="152"/>
      <c r="O69" s="152"/>
      <c r="P69" s="152"/>
      <c r="Q69" s="152"/>
      <c r="R69" s="152"/>
    </row>
    <row r="70" spans="2:18" ht="28.5" x14ac:dyDescent="0.25">
      <c r="B70" s="151" t="s">
        <v>289</v>
      </c>
      <c r="C70" s="152" t="s">
        <v>1</v>
      </c>
      <c r="D70" s="152" t="s">
        <v>53</v>
      </c>
      <c r="E70" s="152" t="s">
        <v>53</v>
      </c>
      <c r="F70" s="152" t="s">
        <v>1</v>
      </c>
      <c r="G70" s="152" t="s">
        <v>1</v>
      </c>
      <c r="H70" s="152" t="s">
        <v>53</v>
      </c>
      <c r="I70" s="152" t="s">
        <v>1</v>
      </c>
      <c r="J70" s="152" t="s">
        <v>53</v>
      </c>
      <c r="K70" s="152"/>
      <c r="L70" s="152"/>
      <c r="M70" s="152"/>
      <c r="N70" s="152"/>
      <c r="O70" s="152"/>
      <c r="P70" s="152"/>
      <c r="Q70" s="152"/>
      <c r="R70" s="152"/>
    </row>
    <row r="71" spans="2:18" ht="42.75" customHeight="1" x14ac:dyDescent="0.25">
      <c r="B71" s="151" t="s">
        <v>290</v>
      </c>
      <c r="C71" s="152" t="s">
        <v>53</v>
      </c>
      <c r="D71" s="152" t="s">
        <v>53</v>
      </c>
      <c r="E71" s="152" t="s">
        <v>53</v>
      </c>
      <c r="F71" s="152" t="s">
        <v>53</v>
      </c>
      <c r="G71" s="152" t="s">
        <v>1</v>
      </c>
      <c r="H71" s="152" t="s">
        <v>1</v>
      </c>
      <c r="I71" s="152" t="s">
        <v>53</v>
      </c>
      <c r="J71" s="152" t="s">
        <v>53</v>
      </c>
      <c r="K71" s="152"/>
      <c r="L71" s="152"/>
      <c r="M71" s="152"/>
      <c r="N71" s="152"/>
      <c r="O71" s="152"/>
      <c r="P71" s="152"/>
      <c r="Q71" s="152"/>
      <c r="R71" s="152"/>
    </row>
    <row r="72" spans="2:18" ht="28.5" x14ac:dyDescent="0.25">
      <c r="B72" s="151" t="s">
        <v>291</v>
      </c>
      <c r="C72" s="152" t="s">
        <v>53</v>
      </c>
      <c r="D72" s="152" t="s">
        <v>53</v>
      </c>
      <c r="E72" s="152" t="s">
        <v>53</v>
      </c>
      <c r="F72" s="152" t="s">
        <v>53</v>
      </c>
      <c r="G72" s="152" t="s">
        <v>53</v>
      </c>
      <c r="H72" s="152" t="s">
        <v>53</v>
      </c>
      <c r="I72" s="152" t="s">
        <v>53</v>
      </c>
      <c r="J72" s="152" t="s">
        <v>53</v>
      </c>
      <c r="K72" s="152"/>
      <c r="L72" s="152"/>
      <c r="M72" s="152"/>
      <c r="N72" s="152"/>
      <c r="O72" s="152"/>
      <c r="P72" s="152"/>
      <c r="Q72" s="152"/>
      <c r="R72" s="152"/>
    </row>
    <row r="73" spans="2:18" ht="28.5" customHeight="1" x14ac:dyDescent="0.25">
      <c r="B73" s="151" t="s">
        <v>292</v>
      </c>
      <c r="C73" s="152" t="s">
        <v>53</v>
      </c>
      <c r="D73" s="152" t="s">
        <v>53</v>
      </c>
      <c r="E73" s="152" t="s">
        <v>53</v>
      </c>
      <c r="F73" s="152" t="s">
        <v>53</v>
      </c>
      <c r="G73" s="152" t="s">
        <v>53</v>
      </c>
      <c r="H73" s="152" t="s">
        <v>53</v>
      </c>
      <c r="I73" s="152" t="s">
        <v>53</v>
      </c>
      <c r="J73" s="152" t="s">
        <v>53</v>
      </c>
      <c r="K73" s="152"/>
      <c r="L73" s="152"/>
      <c r="M73" s="152"/>
      <c r="N73" s="152"/>
      <c r="O73" s="152"/>
      <c r="P73" s="152"/>
      <c r="Q73" s="152"/>
      <c r="R73" s="152"/>
    </row>
    <row r="74" spans="2:18" x14ac:dyDescent="0.25">
      <c r="B74" s="151" t="s">
        <v>293</v>
      </c>
      <c r="C74" s="152" t="s">
        <v>53</v>
      </c>
      <c r="D74" s="152" t="s">
        <v>53</v>
      </c>
      <c r="E74" s="152" t="s">
        <v>53</v>
      </c>
      <c r="F74" s="152" t="s">
        <v>53</v>
      </c>
      <c r="G74" s="152" t="s">
        <v>1</v>
      </c>
      <c r="H74" s="152" t="s">
        <v>53</v>
      </c>
      <c r="I74" s="152" t="s">
        <v>53</v>
      </c>
      <c r="J74" s="152" t="s">
        <v>53</v>
      </c>
      <c r="K74" s="152"/>
      <c r="L74" s="152"/>
      <c r="M74" s="152"/>
      <c r="N74" s="152"/>
      <c r="O74" s="152"/>
      <c r="P74" s="152"/>
      <c r="Q74" s="152"/>
      <c r="R74" s="152"/>
    </row>
    <row r="75" spans="2:18" x14ac:dyDescent="0.25">
      <c r="B75" s="151" t="s">
        <v>294</v>
      </c>
      <c r="C75" s="152" t="s">
        <v>53</v>
      </c>
      <c r="D75" s="152" t="s">
        <v>53</v>
      </c>
      <c r="E75" s="152" t="s">
        <v>53</v>
      </c>
      <c r="F75" s="152" t="s">
        <v>53</v>
      </c>
      <c r="G75" s="152" t="s">
        <v>1</v>
      </c>
      <c r="H75" s="152" t="s">
        <v>1</v>
      </c>
      <c r="I75" s="152" t="s">
        <v>53</v>
      </c>
      <c r="J75" s="152" t="s">
        <v>53</v>
      </c>
      <c r="K75" s="152"/>
      <c r="L75" s="152"/>
      <c r="M75" s="152"/>
      <c r="N75" s="152"/>
      <c r="O75" s="152"/>
      <c r="P75" s="152"/>
      <c r="Q75" s="152"/>
      <c r="R75" s="152"/>
    </row>
    <row r="76" spans="2:18" ht="28.5" x14ac:dyDescent="0.25">
      <c r="B76" s="151" t="s">
        <v>295</v>
      </c>
      <c r="C76" s="152" t="s">
        <v>53</v>
      </c>
      <c r="D76" s="152" t="s">
        <v>1</v>
      </c>
      <c r="E76" s="152" t="s">
        <v>1</v>
      </c>
      <c r="F76" s="152" t="s">
        <v>53</v>
      </c>
      <c r="G76" s="152" t="s">
        <v>1</v>
      </c>
      <c r="H76" s="152" t="s">
        <v>53</v>
      </c>
      <c r="I76" s="152" t="s">
        <v>53</v>
      </c>
      <c r="J76" s="152" t="s">
        <v>53</v>
      </c>
      <c r="K76" s="152"/>
      <c r="L76" s="152"/>
      <c r="M76" s="152"/>
      <c r="N76" s="152"/>
      <c r="O76" s="152"/>
      <c r="P76" s="152"/>
      <c r="Q76" s="152"/>
      <c r="R76" s="152"/>
    </row>
    <row r="77" spans="2:18" ht="28.5" x14ac:dyDescent="0.25">
      <c r="B77" s="151" t="s">
        <v>296</v>
      </c>
      <c r="C77" s="152" t="s">
        <v>1</v>
      </c>
      <c r="D77" s="152" t="s">
        <v>1</v>
      </c>
      <c r="E77" s="152" t="s">
        <v>1</v>
      </c>
      <c r="F77" s="152" t="s">
        <v>1</v>
      </c>
      <c r="G77" s="152" t="s">
        <v>1</v>
      </c>
      <c r="H77" s="152" t="s">
        <v>1</v>
      </c>
      <c r="I77" s="152" t="s">
        <v>1</v>
      </c>
      <c r="J77" s="152" t="s">
        <v>1</v>
      </c>
      <c r="K77" s="152"/>
      <c r="L77" s="152"/>
      <c r="M77" s="152"/>
      <c r="N77" s="152"/>
      <c r="O77" s="152"/>
      <c r="P77" s="152"/>
      <c r="Q77" s="152"/>
      <c r="R77" s="152"/>
    </row>
    <row r="78" spans="2:18" x14ac:dyDescent="0.25">
      <c r="B78" s="151" t="s">
        <v>297</v>
      </c>
      <c r="C78" s="152" t="s">
        <v>1</v>
      </c>
      <c r="D78" s="152" t="s">
        <v>1</v>
      </c>
      <c r="E78" s="152" t="s">
        <v>1</v>
      </c>
      <c r="F78" s="152" t="s">
        <v>53</v>
      </c>
      <c r="G78" s="152" t="s">
        <v>1</v>
      </c>
      <c r="H78" s="152" t="s">
        <v>1</v>
      </c>
      <c r="I78" s="152" t="s">
        <v>53</v>
      </c>
      <c r="J78" s="152" t="s">
        <v>1</v>
      </c>
      <c r="K78" s="152"/>
      <c r="L78" s="152"/>
      <c r="M78" s="152"/>
      <c r="N78" s="152"/>
      <c r="O78" s="152"/>
      <c r="P78" s="152"/>
      <c r="Q78" s="152"/>
      <c r="R78" s="152"/>
    </row>
    <row r="79" spans="2:18" x14ac:dyDescent="0.25">
      <c r="B79" s="151" t="s">
        <v>298</v>
      </c>
      <c r="C79" s="152" t="s">
        <v>1</v>
      </c>
      <c r="D79" s="152" t="s">
        <v>1</v>
      </c>
      <c r="E79" s="152" t="s">
        <v>1</v>
      </c>
      <c r="F79" s="152" t="s">
        <v>53</v>
      </c>
      <c r="G79" s="152" t="s">
        <v>1</v>
      </c>
      <c r="H79" s="152" t="s">
        <v>1</v>
      </c>
      <c r="I79" s="152" t="s">
        <v>53</v>
      </c>
      <c r="J79" s="152" t="s">
        <v>1</v>
      </c>
      <c r="K79" s="152"/>
      <c r="L79" s="152"/>
      <c r="M79" s="152"/>
      <c r="N79" s="152"/>
      <c r="O79" s="152"/>
      <c r="P79" s="152"/>
      <c r="Q79" s="152"/>
      <c r="R79" s="152"/>
    </row>
    <row r="81" spans="1:18" ht="15.75" thickBot="1" x14ac:dyDescent="0.3"/>
    <row r="82" spans="1:18" s="199" customFormat="1" ht="15.75" x14ac:dyDescent="0.25">
      <c r="B82" s="203" t="s">
        <v>308</v>
      </c>
      <c r="C82" s="204">
        <f>COUNTIF(C$62:C$79,"Si")</f>
        <v>10</v>
      </c>
      <c r="D82" s="204">
        <f>COUNTIF(D$62:D$79,"Si")</f>
        <v>11</v>
      </c>
      <c r="E82" s="204">
        <f t="shared" ref="E82:J82" si="5">COUNTIF(E$62:E$79,"Si")</f>
        <v>11</v>
      </c>
      <c r="F82" s="204">
        <f t="shared" si="5"/>
        <v>13</v>
      </c>
      <c r="G82" s="204"/>
      <c r="H82" s="204">
        <f t="shared" si="5"/>
        <v>11</v>
      </c>
      <c r="I82" s="204">
        <f t="shared" si="5"/>
        <v>13</v>
      </c>
      <c r="J82" s="204">
        <f t="shared" si="5"/>
        <v>13</v>
      </c>
      <c r="K82" s="204"/>
      <c r="L82" s="204"/>
      <c r="M82" s="204"/>
      <c r="N82" s="204"/>
      <c r="O82" s="443"/>
      <c r="P82" s="443"/>
      <c r="Q82" s="204"/>
      <c r="R82" s="204"/>
    </row>
    <row r="83" spans="1:18" s="199" customFormat="1" ht="15.75" x14ac:dyDescent="0.25">
      <c r="B83" s="205" t="s">
        <v>309</v>
      </c>
      <c r="C83" s="206">
        <f>COUNTIF(C$62:C$79,"No")</f>
        <v>8</v>
      </c>
      <c r="D83" s="206">
        <f>COUNTIF(D$62:D$79,"No")</f>
        <v>7</v>
      </c>
      <c r="E83" s="206">
        <f t="shared" ref="E83:J83" si="6">COUNTIF(E$62:E$79,"No")</f>
        <v>7</v>
      </c>
      <c r="F83" s="206">
        <f t="shared" si="6"/>
        <v>5</v>
      </c>
      <c r="G83" s="206"/>
      <c r="H83" s="206">
        <f t="shared" si="6"/>
        <v>7</v>
      </c>
      <c r="I83" s="206">
        <f t="shared" si="6"/>
        <v>5</v>
      </c>
      <c r="J83" s="206">
        <f t="shared" si="6"/>
        <v>5</v>
      </c>
      <c r="K83" s="206"/>
      <c r="L83" s="206"/>
      <c r="M83" s="206"/>
      <c r="N83" s="206"/>
      <c r="O83" s="444"/>
      <c r="P83" s="444"/>
      <c r="Q83" s="206"/>
      <c r="R83" s="206"/>
    </row>
    <row r="84" spans="1:18" s="199" customFormat="1" ht="15.75" x14ac:dyDescent="0.25">
      <c r="B84" s="205" t="s">
        <v>310</v>
      </c>
      <c r="C84" s="206">
        <f t="shared" ref="C84:J84" si="7">COUNTIF($C$62:$C$79,"")</f>
        <v>0</v>
      </c>
      <c r="D84" s="206">
        <f t="shared" si="7"/>
        <v>0</v>
      </c>
      <c r="E84" s="206">
        <f t="shared" si="7"/>
        <v>0</v>
      </c>
      <c r="F84" s="206">
        <f t="shared" si="7"/>
        <v>0</v>
      </c>
      <c r="G84" s="206"/>
      <c r="H84" s="206">
        <f t="shared" si="7"/>
        <v>0</v>
      </c>
      <c r="I84" s="206">
        <f t="shared" si="7"/>
        <v>0</v>
      </c>
      <c r="J84" s="206">
        <f t="shared" si="7"/>
        <v>0</v>
      </c>
      <c r="K84" s="206"/>
      <c r="L84" s="206"/>
      <c r="M84" s="206"/>
      <c r="N84" s="206"/>
      <c r="O84" s="206"/>
      <c r="P84" s="206"/>
      <c r="Q84" s="206"/>
      <c r="R84" s="206"/>
    </row>
    <row r="85" spans="1:18" s="199" customFormat="1" ht="16.5" thickBot="1" x14ac:dyDescent="0.3">
      <c r="B85" s="207" t="s">
        <v>311</v>
      </c>
      <c r="C85" s="208">
        <f t="shared" ref="C85:J85" si="8">SUM(C82:C84)</f>
        <v>18</v>
      </c>
      <c r="D85" s="208">
        <f t="shared" ref="D85" si="9">SUM(D82:D84)</f>
        <v>18</v>
      </c>
      <c r="E85" s="208">
        <f t="shared" si="8"/>
        <v>18</v>
      </c>
      <c r="F85" s="208">
        <f t="shared" si="8"/>
        <v>18</v>
      </c>
      <c r="G85" s="208"/>
      <c r="H85" s="208">
        <f t="shared" si="8"/>
        <v>18</v>
      </c>
      <c r="I85" s="208">
        <f t="shared" si="8"/>
        <v>18</v>
      </c>
      <c r="J85" s="208">
        <f t="shared" si="8"/>
        <v>18</v>
      </c>
      <c r="K85" s="208"/>
      <c r="L85" s="208"/>
      <c r="M85" s="208"/>
      <c r="N85" s="208"/>
      <c r="O85" s="208"/>
      <c r="P85" s="208"/>
      <c r="Q85" s="208"/>
      <c r="R85" s="208"/>
    </row>
    <row r="94" spans="1:18" x14ac:dyDescent="0.25">
      <c r="A94" s="198"/>
    </row>
    <row r="95" spans="1:18" x14ac:dyDescent="0.25">
      <c r="A95" s="198"/>
    </row>
    <row r="96" spans="1:18" x14ac:dyDescent="0.25">
      <c r="A96" s="198"/>
    </row>
    <row r="97" spans="1:1" x14ac:dyDescent="0.25">
      <c r="A97" s="198"/>
    </row>
    <row r="98" spans="1:1" x14ac:dyDescent="0.25">
      <c r="A98" s="198"/>
    </row>
    <row r="99" spans="1:1" x14ac:dyDescent="0.25">
      <c r="A99" s="198"/>
    </row>
    <row r="100" spans="1:1" x14ac:dyDescent="0.25">
      <c r="A100" s="198"/>
    </row>
    <row r="101" spans="1:1" x14ac:dyDescent="0.25">
      <c r="A101" s="198"/>
    </row>
    <row r="102" spans="1:1" x14ac:dyDescent="0.25">
      <c r="A102" s="198"/>
    </row>
    <row r="103" spans="1:1" x14ac:dyDescent="0.25">
      <c r="A103" s="198"/>
    </row>
    <row r="104" spans="1:1" x14ac:dyDescent="0.25">
      <c r="A104" s="198"/>
    </row>
    <row r="105" spans="1:1" x14ac:dyDescent="0.25">
      <c r="A105" s="198"/>
    </row>
    <row r="106" spans="1:1" x14ac:dyDescent="0.25">
      <c r="A106" s="198"/>
    </row>
    <row r="107" spans="1:1" x14ac:dyDescent="0.25">
      <c r="A107" s="198"/>
    </row>
    <row r="108" spans="1:1" x14ac:dyDescent="0.25">
      <c r="A108" s="198"/>
    </row>
    <row r="109" spans="1:1" x14ac:dyDescent="0.25">
      <c r="A109" s="198"/>
    </row>
    <row r="110" spans="1:1" x14ac:dyDescent="0.25">
      <c r="A110" s="198"/>
    </row>
    <row r="111" spans="1:1" x14ac:dyDescent="0.25">
      <c r="A111" s="198"/>
    </row>
    <row r="112" spans="1:1" x14ac:dyDescent="0.25">
      <c r="A112" s="198"/>
    </row>
  </sheetData>
  <phoneticPr fontId="9" type="noConversion"/>
  <dataValidations count="2">
    <dataValidation type="list" allowBlank="1" showInputMessage="1" showErrorMessage="1" sqref="C56:R56" xr:uid="{00000000-0002-0000-0B00-000000000000}">
      <formula1>PROBC</formula1>
    </dataValidation>
    <dataValidation type="list" allowBlank="1" showInputMessage="1" showErrorMessage="1" sqref="C51:R54 C62:R79" xr:uid="{00000000-0002-0000-0B00-000001000000}">
      <formula1>cc</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727938" r:id="rId4" name="Button 2">
              <controlPr defaultSize="0" print="0" autoFill="0" autoPict="0" macro="[0]!Módulo1.Matriz">
                <anchor moveWithCells="1" sizeWithCells="1">
                  <from>
                    <xdr:col>5</xdr:col>
                    <xdr:colOff>123825</xdr:colOff>
                    <xdr:row>0</xdr:row>
                    <xdr:rowOff>76200</xdr:rowOff>
                  </from>
                  <to>
                    <xdr:col>7</xdr:col>
                    <xdr:colOff>76200</xdr:colOff>
                    <xdr:row>2</xdr:row>
                    <xdr:rowOff>142875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F5539C47-89DE-4CBD-9042-D4A68D9DDB86}">
          <x14:formula1>
            <xm:f>'Parametrizaciones Advisory'!$B$181:$B$253</xm:f>
          </x14:formula1>
          <xm:sqref>C48:R48</xm:sqref>
        </x14:dataValidation>
      </x14:dataValidation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8"/>
  <dimension ref="B7:H14"/>
  <sheetViews>
    <sheetView showGridLines="0" showRowColHeaders="0" workbookViewId="0">
      <selection activeCell="A7" sqref="A7:H7"/>
    </sheetView>
  </sheetViews>
  <sheetFormatPr baseColWidth="10" defaultRowHeight="15.75" x14ac:dyDescent="0.25"/>
  <cols>
    <col min="1" max="1" width="2.5" customWidth="1"/>
  </cols>
  <sheetData>
    <row r="7" spans="2:8" ht="19.5" x14ac:dyDescent="0.3">
      <c r="B7" s="573" t="s">
        <v>108</v>
      </c>
      <c r="C7" s="574"/>
      <c r="D7" s="574"/>
      <c r="E7" s="574"/>
      <c r="F7" s="574"/>
      <c r="G7" s="574"/>
      <c r="H7" s="574"/>
    </row>
    <row r="9" spans="2:8" x14ac:dyDescent="0.25">
      <c r="B9" s="132" t="s">
        <v>110</v>
      </c>
      <c r="C9" s="132" t="s">
        <v>111</v>
      </c>
      <c r="D9" s="132" t="s">
        <v>112</v>
      </c>
    </row>
    <row r="10" spans="2:8" ht="24.95" customHeight="1" x14ac:dyDescent="0.25">
      <c r="B10" s="17" t="s">
        <v>104</v>
      </c>
      <c r="C10" s="13">
        <f>COUNTIF('MATRIZ DE RIESGOS'!$X$12:$X$15,"Aceptar")</f>
        <v>0</v>
      </c>
      <c r="D10" s="14">
        <f>C10/$C$14</f>
        <v>0</v>
      </c>
    </row>
    <row r="11" spans="2:8" ht="24.95" customHeight="1" x14ac:dyDescent="0.25">
      <c r="B11" s="17" t="s">
        <v>105</v>
      </c>
      <c r="C11" s="13">
        <f>COUNTIF('MATRIZ DE RIESGOS'!$X$12:$X$15,"Evitar")</f>
        <v>0</v>
      </c>
      <c r="D11" s="14">
        <f>C11/$C$14</f>
        <v>0</v>
      </c>
    </row>
    <row r="12" spans="2:8" ht="24.95" customHeight="1" x14ac:dyDescent="0.25">
      <c r="B12" s="17" t="s">
        <v>106</v>
      </c>
      <c r="C12" s="13">
        <f>COUNTIF('MATRIZ DE RIESGOS'!$X$12:$X$15,"Transferir")</f>
        <v>0</v>
      </c>
      <c r="D12" s="14">
        <f>C12/$C$14</f>
        <v>0</v>
      </c>
    </row>
    <row r="13" spans="2:8" ht="24.95" customHeight="1" x14ac:dyDescent="0.25">
      <c r="B13" s="17" t="s">
        <v>107</v>
      </c>
      <c r="C13" s="13">
        <f>COUNTIF('MATRIZ DE RIESGOS'!$X$12:$X$15,"Reducir")</f>
        <v>1</v>
      </c>
      <c r="D13" s="14">
        <f>C13/$C$14</f>
        <v>1</v>
      </c>
    </row>
    <row r="14" spans="2:8" ht="24.95" customHeight="1" x14ac:dyDescent="0.25">
      <c r="B14" s="18" t="s">
        <v>109</v>
      </c>
      <c r="C14" s="15">
        <f>SUM(C10:C13)</f>
        <v>1</v>
      </c>
      <c r="D14" s="16">
        <f>C14/$C$14</f>
        <v>1</v>
      </c>
    </row>
  </sheetData>
  <mergeCells count="1">
    <mergeCell ref="B7:H7"/>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707457" r:id="rId3" name="Button 1">
              <controlPr defaultSize="0" print="0" autoFill="0" autoPict="0" macro="[0]!SMdos">
                <anchor moveWithCells="1" sizeWithCells="1">
                  <from>
                    <xdr:col>8</xdr:col>
                    <xdr:colOff>609600</xdr:colOff>
                    <xdr:row>2</xdr:row>
                    <xdr:rowOff>38100</xdr:rowOff>
                  </from>
                  <to>
                    <xdr:col>9</xdr:col>
                    <xdr:colOff>609600</xdr:colOff>
                    <xdr:row>4</xdr:row>
                    <xdr:rowOff>152400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B6:M23"/>
  <sheetViews>
    <sheetView showGridLines="0" showRowColHeaders="0" zoomScale="80" zoomScaleNormal="80" zoomScalePageLayoutView="80" workbookViewId="0">
      <selection activeCell="L1" sqref="L1"/>
    </sheetView>
  </sheetViews>
  <sheetFormatPr baseColWidth="10" defaultRowHeight="15.75" x14ac:dyDescent="0.25"/>
  <cols>
    <col min="1" max="1" width="2.5" customWidth="1"/>
  </cols>
  <sheetData>
    <row r="6" spans="2:13" ht="19.5" x14ac:dyDescent="0.3">
      <c r="B6" s="573" t="s">
        <v>115</v>
      </c>
      <c r="C6" s="574"/>
      <c r="D6" s="574"/>
      <c r="E6" s="574"/>
      <c r="F6" s="574"/>
      <c r="G6" s="574"/>
      <c r="H6" s="574"/>
      <c r="I6" s="574"/>
      <c r="J6" s="574"/>
      <c r="K6" s="574"/>
      <c r="L6" s="574"/>
      <c r="M6" s="574"/>
    </row>
    <row r="8" spans="2:13" x14ac:dyDescent="0.25">
      <c r="B8" s="132" t="s">
        <v>110</v>
      </c>
      <c r="C8" s="132" t="s">
        <v>111</v>
      </c>
      <c r="D8" s="132" t="s">
        <v>112</v>
      </c>
    </row>
    <row r="9" spans="2:13" ht="24.95" customHeight="1" x14ac:dyDescent="0.25">
      <c r="B9" s="20" t="s">
        <v>14</v>
      </c>
      <c r="C9" s="13">
        <f>COUNTIF('MATRIZ DE RIESGOS'!$BU$12:$BU$15,'Eval. Riesgos'!B9)</f>
        <v>0</v>
      </c>
      <c r="D9" s="14">
        <f>C9/$C$13</f>
        <v>0</v>
      </c>
    </row>
    <row r="10" spans="2:13" ht="24.95" customHeight="1" x14ac:dyDescent="0.25">
      <c r="B10" s="129" t="s">
        <v>15</v>
      </c>
      <c r="C10" s="13">
        <f>COUNTIF('MATRIZ DE RIESGOS'!$W$12:$W$15,'Eval. Riesgos'!B10)</f>
        <v>1</v>
      </c>
      <c r="D10" s="14">
        <f>C10/$C$13</f>
        <v>1</v>
      </c>
    </row>
    <row r="11" spans="2:13" ht="24.95" customHeight="1" x14ac:dyDescent="0.25">
      <c r="B11" s="21" t="s">
        <v>12</v>
      </c>
      <c r="C11" s="13">
        <f>COUNTIF('MATRIZ DE RIESGOS'!$W$12:$W$15,'Eval. Riesgos'!B11)</f>
        <v>0</v>
      </c>
      <c r="D11" s="14">
        <f>C11/$C$13</f>
        <v>0</v>
      </c>
    </row>
    <row r="12" spans="2:13" ht="24.95" customHeight="1" x14ac:dyDescent="0.25">
      <c r="B12" s="130" t="s">
        <v>16</v>
      </c>
      <c r="C12" s="13">
        <f>COUNTIF('MATRIZ DE RIESGOS'!$W$12:$W$15,'Eval. Riesgos'!B12)</f>
        <v>0</v>
      </c>
      <c r="D12" s="14">
        <f>C12/$C$13</f>
        <v>0</v>
      </c>
    </row>
    <row r="13" spans="2:13" ht="24.95" customHeight="1" x14ac:dyDescent="0.25">
      <c r="B13" s="18" t="s">
        <v>109</v>
      </c>
      <c r="C13" s="15">
        <f>SUM(C9:C12)</f>
        <v>1</v>
      </c>
      <c r="D13" s="16">
        <f>C13/$C$13</f>
        <v>1</v>
      </c>
    </row>
    <row r="16" spans="2:13" ht="19.5" x14ac:dyDescent="0.3">
      <c r="B16" s="573" t="s">
        <v>116</v>
      </c>
      <c r="C16" s="574"/>
      <c r="D16" s="574"/>
      <c r="E16" s="574"/>
      <c r="F16" s="574"/>
      <c r="G16" s="574"/>
      <c r="H16" s="574"/>
      <c r="I16" s="574"/>
      <c r="J16" s="574"/>
      <c r="K16" s="574"/>
      <c r="L16" s="574"/>
      <c r="M16" s="574"/>
    </row>
    <row r="18" spans="2:4" x14ac:dyDescent="0.25">
      <c r="B18" s="132" t="s">
        <v>110</v>
      </c>
      <c r="C18" s="132" t="s">
        <v>111</v>
      </c>
      <c r="D18" s="132" t="s">
        <v>112</v>
      </c>
    </row>
    <row r="19" spans="2:4" ht="24.95" customHeight="1" x14ac:dyDescent="0.25">
      <c r="B19" s="20" t="s">
        <v>14</v>
      </c>
      <c r="C19" s="13">
        <f>COUNTIF('MATRIZ DE RIESGOS'!$BV$12:$BV$15,'Eval. Riesgos'!B19)</f>
        <v>0</v>
      </c>
      <c r="D19" s="14">
        <f>C19/$C$23</f>
        <v>0</v>
      </c>
    </row>
    <row r="20" spans="2:4" ht="24.95" customHeight="1" x14ac:dyDescent="0.25">
      <c r="B20" s="129" t="s">
        <v>15</v>
      </c>
      <c r="C20" s="13">
        <f>COUNTIF('MATRIZ DE RIESGOS'!$BV$12:$BV$15,'Eval. Riesgos'!B20)</f>
        <v>0</v>
      </c>
      <c r="D20" s="14">
        <f>C20/$C$23</f>
        <v>0</v>
      </c>
    </row>
    <row r="21" spans="2:4" ht="24.95" customHeight="1" x14ac:dyDescent="0.25">
      <c r="B21" s="21" t="s">
        <v>12</v>
      </c>
      <c r="C21" s="13">
        <f>COUNTIF('MATRIZ DE RIESGOS'!$BV$12:$BV$15,'Eval. Riesgos'!B21)</f>
        <v>1</v>
      </c>
      <c r="D21" s="14">
        <f>C21/$C$23</f>
        <v>1</v>
      </c>
    </row>
    <row r="22" spans="2:4" ht="24.95" customHeight="1" x14ac:dyDescent="0.25">
      <c r="B22" s="130" t="s">
        <v>16</v>
      </c>
      <c r="C22" s="13">
        <f>COUNTIF('MATRIZ DE RIESGOS'!$BV$12:$BV$15,'Eval. Riesgos'!B22)</f>
        <v>0</v>
      </c>
      <c r="D22" s="14">
        <f>C22/$C$23</f>
        <v>0</v>
      </c>
    </row>
    <row r="23" spans="2:4" ht="24.95" customHeight="1" x14ac:dyDescent="0.25">
      <c r="B23" s="18" t="s">
        <v>109</v>
      </c>
      <c r="C23" s="15">
        <f>SUM(C19:C22)</f>
        <v>1</v>
      </c>
      <c r="D23" s="16">
        <f>C23/$C$23</f>
        <v>1</v>
      </c>
    </row>
  </sheetData>
  <sheetProtection password="8790" sheet="1" objects="1" scenarios="1"/>
  <mergeCells count="2">
    <mergeCell ref="B6:M6"/>
    <mergeCell ref="B16:M1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710529" r:id="rId3" name="Button 1">
              <controlPr defaultSize="0" print="0" autoFill="0" autoPict="0" macro="[0]!SMdos">
                <anchor moveWithCells="1" sizeWithCells="1">
                  <from>
                    <xdr:col>10</xdr:col>
                    <xdr:colOff>838200</xdr:colOff>
                    <xdr:row>1</xdr:row>
                    <xdr:rowOff>38100</xdr:rowOff>
                  </from>
                  <to>
                    <xdr:col>12</xdr:col>
                    <xdr:colOff>0</xdr:colOff>
                    <xdr:row>3</xdr:row>
                    <xdr:rowOff>152400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B7:I35"/>
  <sheetViews>
    <sheetView showGridLines="0" showRowColHeaders="0" zoomScale="80" zoomScaleNormal="80" zoomScalePageLayoutView="80" workbookViewId="0">
      <selection activeCell="B7" sqref="B7:I7"/>
    </sheetView>
  </sheetViews>
  <sheetFormatPr baseColWidth="10" defaultRowHeight="15.75" x14ac:dyDescent="0.25"/>
  <cols>
    <col min="1" max="1" width="2.5" customWidth="1"/>
    <col min="2" max="2" width="20.5" customWidth="1"/>
  </cols>
  <sheetData>
    <row r="7" spans="2:9" ht="30.75" x14ac:dyDescent="0.4">
      <c r="B7" s="575" t="s">
        <v>117</v>
      </c>
      <c r="C7" s="576"/>
      <c r="D7" s="576"/>
      <c r="E7" s="576"/>
      <c r="F7" s="576"/>
      <c r="G7" s="576"/>
      <c r="H7" s="576"/>
      <c r="I7" s="576"/>
    </row>
    <row r="10" spans="2:9" ht="19.5" x14ac:dyDescent="0.3">
      <c r="B10" s="573" t="s">
        <v>118</v>
      </c>
      <c r="C10" s="574"/>
      <c r="D10" s="574"/>
      <c r="E10" s="574"/>
      <c r="F10" s="574"/>
      <c r="G10" s="574"/>
      <c r="H10" s="574"/>
      <c r="I10" s="574"/>
    </row>
    <row r="12" spans="2:9" x14ac:dyDescent="0.25">
      <c r="B12" s="132" t="s">
        <v>110</v>
      </c>
      <c r="C12" s="132" t="s">
        <v>111</v>
      </c>
      <c r="D12" s="132" t="s">
        <v>112</v>
      </c>
    </row>
    <row r="13" spans="2:9" ht="24.95" customHeight="1" x14ac:dyDescent="0.25">
      <c r="B13" s="17" t="s">
        <v>20</v>
      </c>
      <c r="C13" s="13">
        <f>COUNTIF('MATRIZ DE RIESGOS'!$AC$12:$AC$15,'Eval. Controles'!B13)</f>
        <v>2</v>
      </c>
      <c r="D13" s="14">
        <f>C13/$C$16</f>
        <v>1</v>
      </c>
    </row>
    <row r="14" spans="2:9" ht="24.95" customHeight="1" x14ac:dyDescent="0.25">
      <c r="B14" s="17" t="s">
        <v>21</v>
      </c>
      <c r="C14" s="13">
        <f>COUNTIF('MATRIZ DE RIESGOS'!$AC$12:$AC$15,'Eval. Controles'!B14)</f>
        <v>0</v>
      </c>
      <c r="D14" s="14">
        <f>C14/$C$16</f>
        <v>0</v>
      </c>
    </row>
    <row r="15" spans="2:9" ht="24.95" customHeight="1" x14ac:dyDescent="0.25">
      <c r="B15" s="17" t="s">
        <v>79</v>
      </c>
      <c r="C15" s="13">
        <f>COUNTIF('MATRIZ DE RIESGOS'!$AC$12:$AC$15,'Eval. Controles'!B15)</f>
        <v>0</v>
      </c>
      <c r="D15" s="14">
        <f>C15/$C$16</f>
        <v>0</v>
      </c>
    </row>
    <row r="16" spans="2:9" ht="24.95" customHeight="1" x14ac:dyDescent="0.25">
      <c r="B16" s="18" t="s">
        <v>109</v>
      </c>
      <c r="C16" s="15">
        <f>SUM(C13:C15)</f>
        <v>2</v>
      </c>
      <c r="D16" s="16">
        <f>C16/$C$16</f>
        <v>1</v>
      </c>
    </row>
    <row r="19" spans="2:9" ht="19.5" x14ac:dyDescent="0.3">
      <c r="B19" s="573" t="s">
        <v>119</v>
      </c>
      <c r="C19" s="574"/>
      <c r="D19" s="574"/>
      <c r="E19" s="574"/>
      <c r="F19" s="574"/>
      <c r="G19" s="574"/>
      <c r="H19" s="574"/>
      <c r="I19" s="574"/>
    </row>
    <row r="21" spans="2:9" x14ac:dyDescent="0.25">
      <c r="B21" s="132" t="s">
        <v>110</v>
      </c>
      <c r="C21" s="132" t="s">
        <v>111</v>
      </c>
      <c r="D21" s="132" t="s">
        <v>112</v>
      </c>
    </row>
    <row r="22" spans="2:9" ht="24.95" customHeight="1" x14ac:dyDescent="0.25">
      <c r="B22" s="17" t="s">
        <v>22</v>
      </c>
      <c r="C22" s="13">
        <f>COUNTIF('MATRIZ DE RIESGOS'!$AG$12:$AG$15,'Eval. Controles'!B22)</f>
        <v>4</v>
      </c>
      <c r="D22" s="14">
        <f>C22/$C$26</f>
        <v>1</v>
      </c>
    </row>
    <row r="23" spans="2:9" ht="24.95" customHeight="1" x14ac:dyDescent="0.25">
      <c r="B23" s="17" t="s">
        <v>23</v>
      </c>
      <c r="C23" s="13">
        <f>COUNTIF('MATRIZ DE RIESGOS'!$AG$12:$AG$15,'Eval. Controles'!B23)</f>
        <v>0</v>
      </c>
      <c r="D23" s="14">
        <f>C23/$C$26</f>
        <v>0</v>
      </c>
    </row>
    <row r="24" spans="2:9" ht="24.95" customHeight="1" x14ac:dyDescent="0.25">
      <c r="B24" s="17" t="s">
        <v>34</v>
      </c>
      <c r="C24" s="13">
        <f>COUNTIF('MATRIZ DE RIESGOS'!$AG$12:$AG$15,'Eval. Controles'!B24)</f>
        <v>0</v>
      </c>
      <c r="D24" s="14">
        <f>C24/$C$26</f>
        <v>0</v>
      </c>
    </row>
    <row r="25" spans="2:9" ht="24.95" customHeight="1" x14ac:dyDescent="0.25">
      <c r="B25" s="17" t="s">
        <v>79</v>
      </c>
      <c r="C25" s="13">
        <f>COUNTIF('MATRIZ DE RIESGOS'!$AG$12:$AG$15,'Eval. Controles'!B25)</f>
        <v>0</v>
      </c>
      <c r="D25" s="14">
        <f>C25/$C$26</f>
        <v>0</v>
      </c>
    </row>
    <row r="26" spans="2:9" ht="24.95" customHeight="1" x14ac:dyDescent="0.25">
      <c r="B26" s="18" t="s">
        <v>109</v>
      </c>
      <c r="C26" s="15">
        <f>SUM(C22:C25)</f>
        <v>4</v>
      </c>
      <c r="D26" s="16">
        <f>C26/$C$26</f>
        <v>1</v>
      </c>
    </row>
    <row r="29" spans="2:9" ht="19.5" x14ac:dyDescent="0.3">
      <c r="B29" s="577" t="s">
        <v>120</v>
      </c>
      <c r="C29" s="578"/>
      <c r="D29" s="578"/>
      <c r="E29" s="578"/>
      <c r="F29" s="578"/>
      <c r="G29" s="578"/>
      <c r="H29" s="578"/>
      <c r="I29" s="578"/>
    </row>
    <row r="31" spans="2:9" x14ac:dyDescent="0.25">
      <c r="B31" s="19" t="s">
        <v>110</v>
      </c>
      <c r="C31" s="19" t="s">
        <v>111</v>
      </c>
      <c r="D31" s="19" t="s">
        <v>112</v>
      </c>
    </row>
    <row r="32" spans="2:9" ht="24.95" customHeight="1" x14ac:dyDescent="0.25">
      <c r="B32" s="17" t="s">
        <v>31</v>
      </c>
      <c r="C32" s="13">
        <f>COUNTIF('MATRIZ DE RIESGOS'!$AK$12:$AK$15,'Eval. Controles'!B32)</f>
        <v>2</v>
      </c>
      <c r="D32" s="14">
        <f>C32/$C$35</f>
        <v>0.5</v>
      </c>
    </row>
    <row r="33" spans="2:4" ht="24.95" customHeight="1" x14ac:dyDescent="0.25">
      <c r="B33" s="17" t="s">
        <v>33</v>
      </c>
      <c r="C33" s="13">
        <f>COUNTIF('MATRIZ DE RIESGOS'!$AK$12:$AK$15,'Eval. Controles'!B33)</f>
        <v>2</v>
      </c>
      <c r="D33" s="14">
        <f>C33/$C$35</f>
        <v>0.5</v>
      </c>
    </row>
    <row r="34" spans="2:4" ht="24.95" customHeight="1" x14ac:dyDescent="0.25">
      <c r="B34" s="17" t="s">
        <v>79</v>
      </c>
      <c r="C34" s="13">
        <f>COUNTIF('MATRIZ DE RIESGOS'!$AK$12:$AK$15,'Eval. Controles'!B34)</f>
        <v>0</v>
      </c>
      <c r="D34" s="14">
        <f>C34/$C$35</f>
        <v>0</v>
      </c>
    </row>
    <row r="35" spans="2:4" ht="24.95" customHeight="1" x14ac:dyDescent="0.25">
      <c r="B35" s="18" t="s">
        <v>109</v>
      </c>
      <c r="C35" s="15">
        <f>SUM(C32:C34)</f>
        <v>4</v>
      </c>
      <c r="D35" s="16">
        <f>C35/$C$35</f>
        <v>1</v>
      </c>
    </row>
  </sheetData>
  <mergeCells count="4">
    <mergeCell ref="B10:I10"/>
    <mergeCell ref="B19:I19"/>
    <mergeCell ref="B7:I7"/>
    <mergeCell ref="B29:I29"/>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711553" r:id="rId3" name="Button 1">
              <controlPr defaultSize="0" print="0" autoFill="0" autoPict="0" macro="[0]!SMdos">
                <anchor moveWithCells="1" sizeWithCells="1">
                  <from>
                    <xdr:col>8</xdr:col>
                    <xdr:colOff>609600</xdr:colOff>
                    <xdr:row>2</xdr:row>
                    <xdr:rowOff>38100</xdr:rowOff>
                  </from>
                  <to>
                    <xdr:col>9</xdr:col>
                    <xdr:colOff>609600</xdr:colOff>
                    <xdr:row>4</xdr:row>
                    <xdr:rowOff>152400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B7:I18"/>
  <sheetViews>
    <sheetView showGridLines="0" showRowColHeaders="0" zoomScale="80" zoomScaleNormal="80" zoomScalePageLayoutView="80" workbookViewId="0">
      <selection activeCell="D13" sqref="D13"/>
    </sheetView>
  </sheetViews>
  <sheetFormatPr baseColWidth="10" defaultRowHeight="15.75" x14ac:dyDescent="0.25"/>
  <cols>
    <col min="1" max="1" width="2.5" customWidth="1"/>
    <col min="2" max="2" width="20.5" customWidth="1"/>
  </cols>
  <sheetData>
    <row r="7" spans="2:9" ht="30.75" x14ac:dyDescent="0.4">
      <c r="B7" s="575" t="s">
        <v>147</v>
      </c>
      <c r="C7" s="576"/>
      <c r="D7" s="576"/>
      <c r="E7" s="576"/>
      <c r="F7" s="576"/>
      <c r="G7" s="576"/>
      <c r="H7" s="576"/>
      <c r="I7" s="576"/>
    </row>
    <row r="10" spans="2:9" ht="19.5" x14ac:dyDescent="0.3">
      <c r="B10" s="573" t="s">
        <v>149</v>
      </c>
      <c r="C10" s="574"/>
      <c r="D10" s="574"/>
      <c r="E10" s="574"/>
      <c r="F10" s="574"/>
      <c r="G10" s="574"/>
      <c r="H10" s="574"/>
      <c r="I10" s="574"/>
    </row>
    <row r="12" spans="2:9" x14ac:dyDescent="0.25">
      <c r="B12" s="132" t="s">
        <v>148</v>
      </c>
      <c r="C12" s="132" t="s">
        <v>111</v>
      </c>
      <c r="D12" s="132" t="s">
        <v>112</v>
      </c>
    </row>
    <row r="13" spans="2:9" ht="24.95" customHeight="1" x14ac:dyDescent="0.25">
      <c r="B13" s="17" t="s">
        <v>25</v>
      </c>
      <c r="C13" s="13">
        <f>COUNTIF('MATRIZ DE RIESGOS'!$K$12:$K$15,'Eval. Eventos'!B13)</f>
        <v>0</v>
      </c>
      <c r="D13" s="14" t="e">
        <f t="shared" ref="D13:D18" si="0">C13/$C$18</f>
        <v>#DIV/0!</v>
      </c>
    </row>
    <row r="14" spans="2:9" ht="24.95" customHeight="1" x14ac:dyDescent="0.25">
      <c r="B14" s="17" t="s">
        <v>26</v>
      </c>
      <c r="C14" s="13">
        <f>COUNTIF('MATRIZ DE RIESGOS'!$K$12:$K$15,'Eval. Eventos'!B14)</f>
        <v>0</v>
      </c>
      <c r="D14" s="14" t="e">
        <f t="shared" si="0"/>
        <v>#DIV/0!</v>
      </c>
    </row>
    <row r="15" spans="2:9" ht="24.95" customHeight="1" x14ac:dyDescent="0.25">
      <c r="B15" s="17" t="s">
        <v>27</v>
      </c>
      <c r="C15" s="13">
        <f>COUNTIF('MATRIZ DE RIESGOS'!$K$12:$K$15,'Eval. Eventos'!B15)</f>
        <v>0</v>
      </c>
      <c r="D15" s="14" t="e">
        <f t="shared" si="0"/>
        <v>#DIV/0!</v>
      </c>
    </row>
    <row r="16" spans="2:9" ht="24.95" customHeight="1" x14ac:dyDescent="0.25">
      <c r="B16" s="17" t="s">
        <v>24</v>
      </c>
      <c r="C16" s="13">
        <f>COUNTIF('MATRIZ DE RIESGOS'!$K$12:$K$15,'Eval. Eventos'!B16)</f>
        <v>0</v>
      </c>
      <c r="D16" s="14" t="e">
        <f t="shared" si="0"/>
        <v>#DIV/0!</v>
      </c>
    </row>
    <row r="17" spans="2:4" ht="24.95" customHeight="1" x14ac:dyDescent="0.25">
      <c r="B17" s="17" t="s">
        <v>46</v>
      </c>
      <c r="C17" s="13">
        <f>COUNTIF('MATRIZ DE RIESGOS'!$K$12:$K$15,'Eval. Eventos'!B17)</f>
        <v>0</v>
      </c>
      <c r="D17" s="14" t="e">
        <f t="shared" si="0"/>
        <v>#DIV/0!</v>
      </c>
    </row>
    <row r="18" spans="2:4" ht="24.95" customHeight="1" x14ac:dyDescent="0.25">
      <c r="B18" s="18" t="s">
        <v>109</v>
      </c>
      <c r="C18" s="15">
        <f>SUM(C13:C17)</f>
        <v>0</v>
      </c>
      <c r="D18" s="16" t="e">
        <f t="shared" si="0"/>
        <v>#DIV/0!</v>
      </c>
    </row>
  </sheetData>
  <sheetProtection password="8790" sheet="1" objects="1" scenarios="1"/>
  <mergeCells count="2">
    <mergeCell ref="B7:I7"/>
    <mergeCell ref="B10:I10"/>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713601" r:id="rId3" name="Button 1">
              <controlPr defaultSize="0" print="0" autoFill="0" autoPict="0" macro="[0]!SMdos">
                <anchor moveWithCells="1" sizeWithCells="1">
                  <from>
                    <xdr:col>8</xdr:col>
                    <xdr:colOff>609600</xdr:colOff>
                    <xdr:row>2</xdr:row>
                    <xdr:rowOff>38100</xdr:rowOff>
                  </from>
                  <to>
                    <xdr:col>9</xdr:col>
                    <xdr:colOff>609600</xdr:colOff>
                    <xdr:row>4</xdr:row>
                    <xdr:rowOff>152400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5"/>
  <dimension ref="B2:H166"/>
  <sheetViews>
    <sheetView showGridLines="0" workbookViewId="0">
      <selection activeCell="C40" sqref="C40"/>
    </sheetView>
  </sheetViews>
  <sheetFormatPr baseColWidth="10" defaultColWidth="8" defaultRowHeight="12" x14ac:dyDescent="0.2"/>
  <cols>
    <col min="1" max="1" width="2" style="52" customWidth="1"/>
    <col min="2" max="2" width="16.375" style="52" customWidth="1"/>
    <col min="3" max="3" width="11.875" style="52" customWidth="1"/>
    <col min="4" max="4" width="13.5" style="52" customWidth="1"/>
    <col min="5" max="5" width="13.875" style="52" customWidth="1"/>
    <col min="6" max="6" width="35.5" style="52" customWidth="1"/>
    <col min="7" max="7" width="23.875" style="52" customWidth="1"/>
    <col min="8" max="8" width="24.5" style="52" customWidth="1"/>
    <col min="9" max="255" width="8" style="52"/>
    <col min="256" max="257" width="14.5" style="52" customWidth="1"/>
    <col min="258" max="259" width="30" style="52" customWidth="1"/>
    <col min="260" max="260" width="42.5" style="52" customWidth="1"/>
    <col min="261" max="261" width="14.5" style="52" bestFit="1" customWidth="1"/>
    <col min="262" max="511" width="8" style="52"/>
    <col min="512" max="513" width="14.5" style="52" customWidth="1"/>
    <col min="514" max="515" width="30" style="52" customWidth="1"/>
    <col min="516" max="516" width="42.5" style="52" customWidth="1"/>
    <col min="517" max="517" width="14.5" style="52" bestFit="1" customWidth="1"/>
    <col min="518" max="767" width="8" style="52"/>
    <col min="768" max="769" width="14.5" style="52" customWidth="1"/>
    <col min="770" max="771" width="30" style="52" customWidth="1"/>
    <col min="772" max="772" width="42.5" style="52" customWidth="1"/>
    <col min="773" max="773" width="14.5" style="52" bestFit="1" customWidth="1"/>
    <col min="774" max="1023" width="8" style="52"/>
    <col min="1024" max="1025" width="14.5" style="52" customWidth="1"/>
    <col min="1026" max="1027" width="30" style="52" customWidth="1"/>
    <col min="1028" max="1028" width="42.5" style="52" customWidth="1"/>
    <col min="1029" max="1029" width="14.5" style="52" bestFit="1" customWidth="1"/>
    <col min="1030" max="1279" width="8" style="52"/>
    <col min="1280" max="1281" width="14.5" style="52" customWidth="1"/>
    <col min="1282" max="1283" width="30" style="52" customWidth="1"/>
    <col min="1284" max="1284" width="42.5" style="52" customWidth="1"/>
    <col min="1285" max="1285" width="14.5" style="52" bestFit="1" customWidth="1"/>
    <col min="1286" max="1535" width="8" style="52"/>
    <col min="1536" max="1537" width="14.5" style="52" customWidth="1"/>
    <col min="1538" max="1539" width="30" style="52" customWidth="1"/>
    <col min="1540" max="1540" width="42.5" style="52" customWidth="1"/>
    <col min="1541" max="1541" width="14.5" style="52" bestFit="1" customWidth="1"/>
    <col min="1542" max="1791" width="8" style="52"/>
    <col min="1792" max="1793" width="14.5" style="52" customWidth="1"/>
    <col min="1794" max="1795" width="30" style="52" customWidth="1"/>
    <col min="1796" max="1796" width="42.5" style="52" customWidth="1"/>
    <col min="1797" max="1797" width="14.5" style="52" bestFit="1" customWidth="1"/>
    <col min="1798" max="2047" width="8" style="52"/>
    <col min="2048" max="2049" width="14.5" style="52" customWidth="1"/>
    <col min="2050" max="2051" width="30" style="52" customWidth="1"/>
    <col min="2052" max="2052" width="42.5" style="52" customWidth="1"/>
    <col min="2053" max="2053" width="14.5" style="52" bestFit="1" customWidth="1"/>
    <col min="2054" max="2303" width="8" style="52"/>
    <col min="2304" max="2305" width="14.5" style="52" customWidth="1"/>
    <col min="2306" max="2307" width="30" style="52" customWidth="1"/>
    <col min="2308" max="2308" width="42.5" style="52" customWidth="1"/>
    <col min="2309" max="2309" width="14.5" style="52" bestFit="1" customWidth="1"/>
    <col min="2310" max="2559" width="8" style="52"/>
    <col min="2560" max="2561" width="14.5" style="52" customWidth="1"/>
    <col min="2562" max="2563" width="30" style="52" customWidth="1"/>
    <col min="2564" max="2564" width="42.5" style="52" customWidth="1"/>
    <col min="2565" max="2565" width="14.5" style="52" bestFit="1" customWidth="1"/>
    <col min="2566" max="2815" width="8" style="52"/>
    <col min="2816" max="2817" width="14.5" style="52" customWidth="1"/>
    <col min="2818" max="2819" width="30" style="52" customWidth="1"/>
    <col min="2820" max="2820" width="42.5" style="52" customWidth="1"/>
    <col min="2821" max="2821" width="14.5" style="52" bestFit="1" customWidth="1"/>
    <col min="2822" max="3071" width="8" style="52"/>
    <col min="3072" max="3073" width="14.5" style="52" customWidth="1"/>
    <col min="3074" max="3075" width="30" style="52" customWidth="1"/>
    <col min="3076" max="3076" width="42.5" style="52" customWidth="1"/>
    <col min="3077" max="3077" width="14.5" style="52" bestFit="1" customWidth="1"/>
    <col min="3078" max="3327" width="8" style="52"/>
    <col min="3328" max="3329" width="14.5" style="52" customWidth="1"/>
    <col min="3330" max="3331" width="30" style="52" customWidth="1"/>
    <col min="3332" max="3332" width="42.5" style="52" customWidth="1"/>
    <col min="3333" max="3333" width="14.5" style="52" bestFit="1" customWidth="1"/>
    <col min="3334" max="3583" width="8" style="52"/>
    <col min="3584" max="3585" width="14.5" style="52" customWidth="1"/>
    <col min="3586" max="3587" width="30" style="52" customWidth="1"/>
    <col min="3588" max="3588" width="42.5" style="52" customWidth="1"/>
    <col min="3589" max="3589" width="14.5" style="52" bestFit="1" customWidth="1"/>
    <col min="3590" max="3839" width="8" style="52"/>
    <col min="3840" max="3841" width="14.5" style="52" customWidth="1"/>
    <col min="3842" max="3843" width="30" style="52" customWidth="1"/>
    <col min="3844" max="3844" width="42.5" style="52" customWidth="1"/>
    <col min="3845" max="3845" width="14.5" style="52" bestFit="1" customWidth="1"/>
    <col min="3846" max="4095" width="8" style="52"/>
    <col min="4096" max="4097" width="14.5" style="52" customWidth="1"/>
    <col min="4098" max="4099" width="30" style="52" customWidth="1"/>
    <col min="4100" max="4100" width="42.5" style="52" customWidth="1"/>
    <col min="4101" max="4101" width="14.5" style="52" bestFit="1" customWidth="1"/>
    <col min="4102" max="4351" width="8" style="52"/>
    <col min="4352" max="4353" width="14.5" style="52" customWidth="1"/>
    <col min="4354" max="4355" width="30" style="52" customWidth="1"/>
    <col min="4356" max="4356" width="42.5" style="52" customWidth="1"/>
    <col min="4357" max="4357" width="14.5" style="52" bestFit="1" customWidth="1"/>
    <col min="4358" max="4607" width="8" style="52"/>
    <col min="4608" max="4609" width="14.5" style="52" customWidth="1"/>
    <col min="4610" max="4611" width="30" style="52" customWidth="1"/>
    <col min="4612" max="4612" width="42.5" style="52" customWidth="1"/>
    <col min="4613" max="4613" width="14.5" style="52" bestFit="1" customWidth="1"/>
    <col min="4614" max="4863" width="8" style="52"/>
    <col min="4864" max="4865" width="14.5" style="52" customWidth="1"/>
    <col min="4866" max="4867" width="30" style="52" customWidth="1"/>
    <col min="4868" max="4868" width="42.5" style="52" customWidth="1"/>
    <col min="4869" max="4869" width="14.5" style="52" bestFit="1" customWidth="1"/>
    <col min="4870" max="5119" width="8" style="52"/>
    <col min="5120" max="5121" width="14.5" style="52" customWidth="1"/>
    <col min="5122" max="5123" width="30" style="52" customWidth="1"/>
    <col min="5124" max="5124" width="42.5" style="52" customWidth="1"/>
    <col min="5125" max="5125" width="14.5" style="52" bestFit="1" customWidth="1"/>
    <col min="5126" max="5375" width="8" style="52"/>
    <col min="5376" max="5377" width="14.5" style="52" customWidth="1"/>
    <col min="5378" max="5379" width="30" style="52" customWidth="1"/>
    <col min="5380" max="5380" width="42.5" style="52" customWidth="1"/>
    <col min="5381" max="5381" width="14.5" style="52" bestFit="1" customWidth="1"/>
    <col min="5382" max="5631" width="8" style="52"/>
    <col min="5632" max="5633" width="14.5" style="52" customWidth="1"/>
    <col min="5634" max="5635" width="30" style="52" customWidth="1"/>
    <col min="5636" max="5636" width="42.5" style="52" customWidth="1"/>
    <col min="5637" max="5637" width="14.5" style="52" bestFit="1" customWidth="1"/>
    <col min="5638" max="5887" width="8" style="52"/>
    <col min="5888" max="5889" width="14.5" style="52" customWidth="1"/>
    <col min="5890" max="5891" width="30" style="52" customWidth="1"/>
    <col min="5892" max="5892" width="42.5" style="52" customWidth="1"/>
    <col min="5893" max="5893" width="14.5" style="52" bestFit="1" customWidth="1"/>
    <col min="5894" max="6143" width="8" style="52"/>
    <col min="6144" max="6145" width="14.5" style="52" customWidth="1"/>
    <col min="6146" max="6147" width="30" style="52" customWidth="1"/>
    <col min="6148" max="6148" width="42.5" style="52" customWidth="1"/>
    <col min="6149" max="6149" width="14.5" style="52" bestFit="1" customWidth="1"/>
    <col min="6150" max="6399" width="8" style="52"/>
    <col min="6400" max="6401" width="14.5" style="52" customWidth="1"/>
    <col min="6402" max="6403" width="30" style="52" customWidth="1"/>
    <col min="6404" max="6404" width="42.5" style="52" customWidth="1"/>
    <col min="6405" max="6405" width="14.5" style="52" bestFit="1" customWidth="1"/>
    <col min="6406" max="6655" width="8" style="52"/>
    <col min="6656" max="6657" width="14.5" style="52" customWidth="1"/>
    <col min="6658" max="6659" width="30" style="52" customWidth="1"/>
    <col min="6660" max="6660" width="42.5" style="52" customWidth="1"/>
    <col min="6661" max="6661" width="14.5" style="52" bestFit="1" customWidth="1"/>
    <col min="6662" max="6911" width="8" style="52"/>
    <col min="6912" max="6913" width="14.5" style="52" customWidth="1"/>
    <col min="6914" max="6915" width="30" style="52" customWidth="1"/>
    <col min="6916" max="6916" width="42.5" style="52" customWidth="1"/>
    <col min="6917" max="6917" width="14.5" style="52" bestFit="1" customWidth="1"/>
    <col min="6918" max="7167" width="8" style="52"/>
    <col min="7168" max="7169" width="14.5" style="52" customWidth="1"/>
    <col min="7170" max="7171" width="30" style="52" customWidth="1"/>
    <col min="7172" max="7172" width="42.5" style="52" customWidth="1"/>
    <col min="7173" max="7173" width="14.5" style="52" bestFit="1" customWidth="1"/>
    <col min="7174" max="7423" width="8" style="52"/>
    <col min="7424" max="7425" width="14.5" style="52" customWidth="1"/>
    <col min="7426" max="7427" width="30" style="52" customWidth="1"/>
    <col min="7428" max="7428" width="42.5" style="52" customWidth="1"/>
    <col min="7429" max="7429" width="14.5" style="52" bestFit="1" customWidth="1"/>
    <col min="7430" max="7679" width="8" style="52"/>
    <col min="7680" max="7681" width="14.5" style="52" customWidth="1"/>
    <col min="7682" max="7683" width="30" style="52" customWidth="1"/>
    <col min="7684" max="7684" width="42.5" style="52" customWidth="1"/>
    <col min="7685" max="7685" width="14.5" style="52" bestFit="1" customWidth="1"/>
    <col min="7686" max="7935" width="8" style="52"/>
    <col min="7936" max="7937" width="14.5" style="52" customWidth="1"/>
    <col min="7938" max="7939" width="30" style="52" customWidth="1"/>
    <col min="7940" max="7940" width="42.5" style="52" customWidth="1"/>
    <col min="7941" max="7941" width="14.5" style="52" bestFit="1" customWidth="1"/>
    <col min="7942" max="8191" width="8" style="52"/>
    <col min="8192" max="8193" width="14.5" style="52" customWidth="1"/>
    <col min="8194" max="8195" width="30" style="52" customWidth="1"/>
    <col min="8196" max="8196" width="42.5" style="52" customWidth="1"/>
    <col min="8197" max="8197" width="14.5" style="52" bestFit="1" customWidth="1"/>
    <col min="8198" max="8447" width="8" style="52"/>
    <col min="8448" max="8449" width="14.5" style="52" customWidth="1"/>
    <col min="8450" max="8451" width="30" style="52" customWidth="1"/>
    <col min="8452" max="8452" width="42.5" style="52" customWidth="1"/>
    <col min="8453" max="8453" width="14.5" style="52" bestFit="1" customWidth="1"/>
    <col min="8454" max="8703" width="8" style="52"/>
    <col min="8704" max="8705" width="14.5" style="52" customWidth="1"/>
    <col min="8706" max="8707" width="30" style="52" customWidth="1"/>
    <col min="8708" max="8708" width="42.5" style="52" customWidth="1"/>
    <col min="8709" max="8709" width="14.5" style="52" bestFit="1" customWidth="1"/>
    <col min="8710" max="8959" width="8" style="52"/>
    <col min="8960" max="8961" width="14.5" style="52" customWidth="1"/>
    <col min="8962" max="8963" width="30" style="52" customWidth="1"/>
    <col min="8964" max="8964" width="42.5" style="52" customWidth="1"/>
    <col min="8965" max="8965" width="14.5" style="52" bestFit="1" customWidth="1"/>
    <col min="8966" max="9215" width="8" style="52"/>
    <col min="9216" max="9217" width="14.5" style="52" customWidth="1"/>
    <col min="9218" max="9219" width="30" style="52" customWidth="1"/>
    <col min="9220" max="9220" width="42.5" style="52" customWidth="1"/>
    <col min="9221" max="9221" width="14.5" style="52" bestFit="1" customWidth="1"/>
    <col min="9222" max="9471" width="8" style="52"/>
    <col min="9472" max="9473" width="14.5" style="52" customWidth="1"/>
    <col min="9474" max="9475" width="30" style="52" customWidth="1"/>
    <col min="9476" max="9476" width="42.5" style="52" customWidth="1"/>
    <col min="9477" max="9477" width="14.5" style="52" bestFit="1" customWidth="1"/>
    <col min="9478" max="9727" width="8" style="52"/>
    <col min="9728" max="9729" width="14.5" style="52" customWidth="1"/>
    <col min="9730" max="9731" width="30" style="52" customWidth="1"/>
    <col min="9732" max="9732" width="42.5" style="52" customWidth="1"/>
    <col min="9733" max="9733" width="14.5" style="52" bestFit="1" customWidth="1"/>
    <col min="9734" max="9983" width="8" style="52"/>
    <col min="9984" max="9985" width="14.5" style="52" customWidth="1"/>
    <col min="9986" max="9987" width="30" style="52" customWidth="1"/>
    <col min="9988" max="9988" width="42.5" style="52" customWidth="1"/>
    <col min="9989" max="9989" width="14.5" style="52" bestFit="1" customWidth="1"/>
    <col min="9990" max="10239" width="8" style="52"/>
    <col min="10240" max="10241" width="14.5" style="52" customWidth="1"/>
    <col min="10242" max="10243" width="30" style="52" customWidth="1"/>
    <col min="10244" max="10244" width="42.5" style="52" customWidth="1"/>
    <col min="10245" max="10245" width="14.5" style="52" bestFit="1" customWidth="1"/>
    <col min="10246" max="10495" width="8" style="52"/>
    <col min="10496" max="10497" width="14.5" style="52" customWidth="1"/>
    <col min="10498" max="10499" width="30" style="52" customWidth="1"/>
    <col min="10500" max="10500" width="42.5" style="52" customWidth="1"/>
    <col min="10501" max="10501" width="14.5" style="52" bestFit="1" customWidth="1"/>
    <col min="10502" max="10751" width="8" style="52"/>
    <col min="10752" max="10753" width="14.5" style="52" customWidth="1"/>
    <col min="10754" max="10755" width="30" style="52" customWidth="1"/>
    <col min="10756" max="10756" width="42.5" style="52" customWidth="1"/>
    <col min="10757" max="10757" width="14.5" style="52" bestFit="1" customWidth="1"/>
    <col min="10758" max="11007" width="8" style="52"/>
    <col min="11008" max="11009" width="14.5" style="52" customWidth="1"/>
    <col min="11010" max="11011" width="30" style="52" customWidth="1"/>
    <col min="11012" max="11012" width="42.5" style="52" customWidth="1"/>
    <col min="11013" max="11013" width="14.5" style="52" bestFit="1" customWidth="1"/>
    <col min="11014" max="11263" width="8" style="52"/>
    <col min="11264" max="11265" width="14.5" style="52" customWidth="1"/>
    <col min="11266" max="11267" width="30" style="52" customWidth="1"/>
    <col min="11268" max="11268" width="42.5" style="52" customWidth="1"/>
    <col min="11269" max="11269" width="14.5" style="52" bestFit="1" customWidth="1"/>
    <col min="11270" max="11519" width="8" style="52"/>
    <col min="11520" max="11521" width="14.5" style="52" customWidth="1"/>
    <col min="11522" max="11523" width="30" style="52" customWidth="1"/>
    <col min="11524" max="11524" width="42.5" style="52" customWidth="1"/>
    <col min="11525" max="11525" width="14.5" style="52" bestFit="1" customWidth="1"/>
    <col min="11526" max="11775" width="8" style="52"/>
    <col min="11776" max="11777" width="14.5" style="52" customWidth="1"/>
    <col min="11778" max="11779" width="30" style="52" customWidth="1"/>
    <col min="11780" max="11780" width="42.5" style="52" customWidth="1"/>
    <col min="11781" max="11781" width="14.5" style="52" bestFit="1" customWidth="1"/>
    <col min="11782" max="12031" width="8" style="52"/>
    <col min="12032" max="12033" width="14.5" style="52" customWidth="1"/>
    <col min="12034" max="12035" width="30" style="52" customWidth="1"/>
    <col min="12036" max="12036" width="42.5" style="52" customWidth="1"/>
    <col min="12037" max="12037" width="14.5" style="52" bestFit="1" customWidth="1"/>
    <col min="12038" max="12287" width="8" style="52"/>
    <col min="12288" max="12289" width="14.5" style="52" customWidth="1"/>
    <col min="12290" max="12291" width="30" style="52" customWidth="1"/>
    <col min="12292" max="12292" width="42.5" style="52" customWidth="1"/>
    <col min="12293" max="12293" width="14.5" style="52" bestFit="1" customWidth="1"/>
    <col min="12294" max="12543" width="8" style="52"/>
    <col min="12544" max="12545" width="14.5" style="52" customWidth="1"/>
    <col min="12546" max="12547" width="30" style="52" customWidth="1"/>
    <col min="12548" max="12548" width="42.5" style="52" customWidth="1"/>
    <col min="12549" max="12549" width="14.5" style="52" bestFit="1" customWidth="1"/>
    <col min="12550" max="12799" width="8" style="52"/>
    <col min="12800" max="12801" width="14.5" style="52" customWidth="1"/>
    <col min="12802" max="12803" width="30" style="52" customWidth="1"/>
    <col min="12804" max="12804" width="42.5" style="52" customWidth="1"/>
    <col min="12805" max="12805" width="14.5" style="52" bestFit="1" customWidth="1"/>
    <col min="12806" max="13055" width="8" style="52"/>
    <col min="13056" max="13057" width="14.5" style="52" customWidth="1"/>
    <col min="13058" max="13059" width="30" style="52" customWidth="1"/>
    <col min="13060" max="13060" width="42.5" style="52" customWidth="1"/>
    <col min="13061" max="13061" width="14.5" style="52" bestFit="1" customWidth="1"/>
    <col min="13062" max="13311" width="8" style="52"/>
    <col min="13312" max="13313" width="14.5" style="52" customWidth="1"/>
    <col min="13314" max="13315" width="30" style="52" customWidth="1"/>
    <col min="13316" max="13316" width="42.5" style="52" customWidth="1"/>
    <col min="13317" max="13317" width="14.5" style="52" bestFit="1" customWidth="1"/>
    <col min="13318" max="13567" width="8" style="52"/>
    <col min="13568" max="13569" width="14.5" style="52" customWidth="1"/>
    <col min="13570" max="13571" width="30" style="52" customWidth="1"/>
    <col min="13572" max="13572" width="42.5" style="52" customWidth="1"/>
    <col min="13573" max="13573" width="14.5" style="52" bestFit="1" customWidth="1"/>
    <col min="13574" max="13823" width="8" style="52"/>
    <col min="13824" max="13825" width="14.5" style="52" customWidth="1"/>
    <col min="13826" max="13827" width="30" style="52" customWidth="1"/>
    <col min="13828" max="13828" width="42.5" style="52" customWidth="1"/>
    <col min="13829" max="13829" width="14.5" style="52" bestFit="1" customWidth="1"/>
    <col min="13830" max="14079" width="8" style="52"/>
    <col min="14080" max="14081" width="14.5" style="52" customWidth="1"/>
    <col min="14082" max="14083" width="30" style="52" customWidth="1"/>
    <col min="14084" max="14084" width="42.5" style="52" customWidth="1"/>
    <col min="14085" max="14085" width="14.5" style="52" bestFit="1" customWidth="1"/>
    <col min="14086" max="14335" width="8" style="52"/>
    <col min="14336" max="14337" width="14.5" style="52" customWidth="1"/>
    <col min="14338" max="14339" width="30" style="52" customWidth="1"/>
    <col min="14340" max="14340" width="42.5" style="52" customWidth="1"/>
    <col min="14341" max="14341" width="14.5" style="52" bestFit="1" customWidth="1"/>
    <col min="14342" max="14591" width="8" style="52"/>
    <col min="14592" max="14593" width="14.5" style="52" customWidth="1"/>
    <col min="14594" max="14595" width="30" style="52" customWidth="1"/>
    <col min="14596" max="14596" width="42.5" style="52" customWidth="1"/>
    <col min="14597" max="14597" width="14.5" style="52" bestFit="1" customWidth="1"/>
    <col min="14598" max="14847" width="8" style="52"/>
    <col min="14848" max="14849" width="14.5" style="52" customWidth="1"/>
    <col min="14850" max="14851" width="30" style="52" customWidth="1"/>
    <col min="14852" max="14852" width="42.5" style="52" customWidth="1"/>
    <col min="14853" max="14853" width="14.5" style="52" bestFit="1" customWidth="1"/>
    <col min="14854" max="15103" width="8" style="52"/>
    <col min="15104" max="15105" width="14.5" style="52" customWidth="1"/>
    <col min="15106" max="15107" width="30" style="52" customWidth="1"/>
    <col min="15108" max="15108" width="42.5" style="52" customWidth="1"/>
    <col min="15109" max="15109" width="14.5" style="52" bestFit="1" customWidth="1"/>
    <col min="15110" max="15359" width="8" style="52"/>
    <col min="15360" max="15361" width="14.5" style="52" customWidth="1"/>
    <col min="15362" max="15363" width="30" style="52" customWidth="1"/>
    <col min="15364" max="15364" width="42.5" style="52" customWidth="1"/>
    <col min="15365" max="15365" width="14.5" style="52" bestFit="1" customWidth="1"/>
    <col min="15366" max="15615" width="8" style="52"/>
    <col min="15616" max="15617" width="14.5" style="52" customWidth="1"/>
    <col min="15618" max="15619" width="30" style="52" customWidth="1"/>
    <col min="15620" max="15620" width="42.5" style="52" customWidth="1"/>
    <col min="15621" max="15621" width="14.5" style="52" bestFit="1" customWidth="1"/>
    <col min="15622" max="15871" width="8" style="52"/>
    <col min="15872" max="15873" width="14.5" style="52" customWidth="1"/>
    <col min="15874" max="15875" width="30" style="52" customWidth="1"/>
    <col min="15876" max="15876" width="42.5" style="52" customWidth="1"/>
    <col min="15877" max="15877" width="14.5" style="52" bestFit="1" customWidth="1"/>
    <col min="15878" max="16127" width="8" style="52"/>
    <col min="16128" max="16129" width="14.5" style="52" customWidth="1"/>
    <col min="16130" max="16131" width="30" style="52" customWidth="1"/>
    <col min="16132" max="16132" width="42.5" style="52" customWidth="1"/>
    <col min="16133" max="16133" width="14.5" style="52" bestFit="1" customWidth="1"/>
    <col min="16134" max="16384" width="8" style="52"/>
  </cols>
  <sheetData>
    <row r="2" spans="2:8" ht="20.25" x14ac:dyDescent="0.2">
      <c r="B2" s="51" t="s">
        <v>187</v>
      </c>
      <c r="E2" s="53"/>
    </row>
    <row r="3" spans="2:8" ht="3" customHeight="1" x14ac:dyDescent="0.2">
      <c r="B3" s="53"/>
    </row>
    <row r="5" spans="2:8" ht="12.75" customHeight="1" x14ac:dyDescent="0.2">
      <c r="B5" s="54" t="s">
        <v>188</v>
      </c>
      <c r="C5" s="586">
        <v>1</v>
      </c>
      <c r="D5" s="587"/>
      <c r="E5" s="588"/>
    </row>
    <row r="6" spans="2:8" ht="66" customHeight="1" x14ac:dyDescent="0.2">
      <c r="B6" s="54" t="s">
        <v>189</v>
      </c>
      <c r="C6" s="586" t="s">
        <v>724</v>
      </c>
      <c r="D6" s="587"/>
      <c r="E6" s="588"/>
    </row>
    <row r="7" spans="2:8" ht="12.75" customHeight="1" x14ac:dyDescent="0.2">
      <c r="B7" s="54" t="s">
        <v>190</v>
      </c>
      <c r="C7" s="583" t="s">
        <v>723</v>
      </c>
      <c r="D7" s="584"/>
      <c r="E7" s="585"/>
    </row>
    <row r="8" spans="2:8" ht="12.75" customHeight="1" x14ac:dyDescent="0.2">
      <c r="B8" s="54" t="s">
        <v>191</v>
      </c>
      <c r="C8" s="586" t="s">
        <v>415</v>
      </c>
      <c r="D8" s="587"/>
      <c r="E8" s="588"/>
    </row>
    <row r="9" spans="2:8" ht="12.75" customHeight="1" x14ac:dyDescent="0.2">
      <c r="B9" s="54" t="s">
        <v>190</v>
      </c>
      <c r="C9" s="583" t="s">
        <v>725</v>
      </c>
      <c r="D9" s="584"/>
      <c r="E9" s="585"/>
    </row>
    <row r="11" spans="2:8" ht="15" x14ac:dyDescent="0.2">
      <c r="B11" s="592" t="s">
        <v>192</v>
      </c>
      <c r="C11" s="592"/>
      <c r="D11" s="592"/>
      <c r="E11" s="592"/>
      <c r="F11" s="592"/>
      <c r="G11" s="592"/>
      <c r="H11" s="592"/>
    </row>
    <row r="12" spans="2:8" x14ac:dyDescent="0.2">
      <c r="B12" s="55"/>
      <c r="C12" s="55"/>
      <c r="D12" s="55"/>
      <c r="E12" s="55"/>
      <c r="F12" s="55"/>
    </row>
    <row r="13" spans="2:8" s="60" customFormat="1" ht="39" customHeight="1" x14ac:dyDescent="0.2">
      <c r="B13" s="56" t="s">
        <v>193</v>
      </c>
      <c r="C13" s="56" t="s">
        <v>194</v>
      </c>
      <c r="D13" s="57" t="s">
        <v>195</v>
      </c>
      <c r="E13" s="58" t="s">
        <v>196</v>
      </c>
      <c r="F13" s="59" t="s">
        <v>197</v>
      </c>
      <c r="G13" s="59" t="s">
        <v>198</v>
      </c>
      <c r="H13" s="59" t="s">
        <v>409</v>
      </c>
    </row>
    <row r="14" spans="2:8" ht="24" x14ac:dyDescent="0.2">
      <c r="B14" s="432">
        <v>2</v>
      </c>
      <c r="C14" s="433">
        <v>42709</v>
      </c>
      <c r="D14" s="434" t="s">
        <v>385</v>
      </c>
      <c r="E14" s="435" t="s">
        <v>386</v>
      </c>
      <c r="F14" s="435" t="s">
        <v>395</v>
      </c>
      <c r="G14" s="436" t="s">
        <v>387</v>
      </c>
      <c r="H14" s="437" t="s">
        <v>384</v>
      </c>
    </row>
    <row r="15" spans="2:8" ht="24" x14ac:dyDescent="0.2">
      <c r="B15" s="432">
        <v>3</v>
      </c>
      <c r="C15" s="433">
        <v>42825</v>
      </c>
      <c r="D15" s="434" t="s">
        <v>388</v>
      </c>
      <c r="E15" s="435" t="s">
        <v>93</v>
      </c>
      <c r="F15" s="435" t="s">
        <v>389</v>
      </c>
      <c r="G15" s="436" t="s">
        <v>390</v>
      </c>
      <c r="H15" s="437" t="s">
        <v>391</v>
      </c>
    </row>
    <row r="16" spans="2:8" ht="24" x14ac:dyDescent="0.2">
      <c r="B16" s="438">
        <v>4</v>
      </c>
      <c r="C16" s="433">
        <v>42853</v>
      </c>
      <c r="D16" s="434" t="s">
        <v>385</v>
      </c>
      <c r="E16" s="435" t="s">
        <v>392</v>
      </c>
      <c r="F16" s="435" t="s">
        <v>394</v>
      </c>
      <c r="G16" s="436" t="s">
        <v>393</v>
      </c>
      <c r="H16" s="437" t="s">
        <v>391</v>
      </c>
    </row>
    <row r="17" spans="2:8" ht="24" x14ac:dyDescent="0.2">
      <c r="B17" s="438">
        <v>5</v>
      </c>
      <c r="C17" s="433">
        <v>43271</v>
      </c>
      <c r="D17" s="434" t="s">
        <v>388</v>
      </c>
      <c r="E17" s="435" t="s">
        <v>405</v>
      </c>
      <c r="F17" s="439" t="s">
        <v>406</v>
      </c>
      <c r="G17" s="436" t="s">
        <v>407</v>
      </c>
      <c r="H17" s="437" t="s">
        <v>408</v>
      </c>
    </row>
    <row r="18" spans="2:8" ht="39.75" customHeight="1" x14ac:dyDescent="0.2">
      <c r="B18" s="438">
        <v>6</v>
      </c>
      <c r="C18" s="433">
        <v>43383</v>
      </c>
      <c r="D18" s="434" t="s">
        <v>388</v>
      </c>
      <c r="E18" s="435" t="s">
        <v>93</v>
      </c>
      <c r="F18" s="439" t="s">
        <v>410</v>
      </c>
      <c r="G18" s="436" t="s">
        <v>411</v>
      </c>
      <c r="H18" s="436" t="s">
        <v>408</v>
      </c>
    </row>
    <row r="19" spans="2:8" ht="39.75" customHeight="1" x14ac:dyDescent="0.2">
      <c r="B19" s="438">
        <v>7</v>
      </c>
      <c r="C19" s="433">
        <v>43399</v>
      </c>
      <c r="D19" s="434" t="s">
        <v>388</v>
      </c>
      <c r="E19" s="435" t="s">
        <v>413</v>
      </c>
      <c r="F19" s="439" t="s">
        <v>414</v>
      </c>
      <c r="G19" s="440" t="s">
        <v>412</v>
      </c>
      <c r="H19" s="436" t="s">
        <v>408</v>
      </c>
    </row>
    <row r="20" spans="2:8" ht="50.25" customHeight="1" x14ac:dyDescent="0.2">
      <c r="B20" s="589">
        <v>8</v>
      </c>
      <c r="C20" s="433">
        <v>43490</v>
      </c>
      <c r="D20" s="434" t="s">
        <v>385</v>
      </c>
      <c r="E20" s="435" t="s">
        <v>417</v>
      </c>
      <c r="F20" s="439" t="s">
        <v>418</v>
      </c>
      <c r="G20" s="440" t="s">
        <v>416</v>
      </c>
      <c r="H20" s="440" t="s">
        <v>415</v>
      </c>
    </row>
    <row r="21" spans="2:8" ht="31.5" customHeight="1" x14ac:dyDescent="0.2">
      <c r="B21" s="591"/>
      <c r="C21" s="433">
        <v>43490</v>
      </c>
      <c r="D21" s="434" t="s">
        <v>388</v>
      </c>
      <c r="E21" s="435" t="s">
        <v>420</v>
      </c>
      <c r="F21" s="439" t="s">
        <v>419</v>
      </c>
      <c r="G21" s="440" t="s">
        <v>416</v>
      </c>
      <c r="H21" s="440" t="s">
        <v>415</v>
      </c>
    </row>
    <row r="22" spans="2:8" ht="31.5" customHeight="1" x14ac:dyDescent="0.2">
      <c r="B22" s="438">
        <v>9</v>
      </c>
      <c r="C22" s="433">
        <v>43566</v>
      </c>
      <c r="D22" s="434" t="s">
        <v>385</v>
      </c>
      <c r="E22" s="435" t="s">
        <v>421</v>
      </c>
      <c r="F22" s="439" t="s">
        <v>422</v>
      </c>
      <c r="G22" s="440" t="s">
        <v>411</v>
      </c>
      <c r="H22" s="440" t="s">
        <v>415</v>
      </c>
    </row>
    <row r="23" spans="2:8" ht="78.75" customHeight="1" x14ac:dyDescent="0.2">
      <c r="B23" s="438">
        <v>10</v>
      </c>
      <c r="C23" s="433">
        <v>43637</v>
      </c>
      <c r="D23" s="434" t="s">
        <v>388</v>
      </c>
      <c r="E23" s="435" t="s">
        <v>455</v>
      </c>
      <c r="F23" s="439" t="s">
        <v>456</v>
      </c>
      <c r="G23" s="437" t="s">
        <v>457</v>
      </c>
      <c r="H23" s="436" t="s">
        <v>415</v>
      </c>
    </row>
    <row r="24" spans="2:8" ht="46.5" customHeight="1" x14ac:dyDescent="0.2">
      <c r="B24" s="438">
        <v>11</v>
      </c>
      <c r="C24" s="433">
        <v>43907</v>
      </c>
      <c r="D24" s="434" t="s">
        <v>385</v>
      </c>
      <c r="E24" s="435" t="s">
        <v>460</v>
      </c>
      <c r="F24" s="439" t="s">
        <v>461</v>
      </c>
      <c r="G24" s="437" t="s">
        <v>459</v>
      </c>
      <c r="H24" s="436" t="s">
        <v>415</v>
      </c>
    </row>
    <row r="25" spans="2:8" ht="31.5" customHeight="1" x14ac:dyDescent="0.2">
      <c r="B25" s="438">
        <v>12</v>
      </c>
      <c r="C25" s="433">
        <v>43921</v>
      </c>
      <c r="D25" s="434" t="s">
        <v>385</v>
      </c>
      <c r="E25" s="435" t="s">
        <v>462</v>
      </c>
      <c r="F25" s="439" t="s">
        <v>464</v>
      </c>
      <c r="G25" s="441" t="s">
        <v>463</v>
      </c>
      <c r="H25" s="436" t="s">
        <v>415</v>
      </c>
    </row>
    <row r="26" spans="2:8" ht="57" customHeight="1" x14ac:dyDescent="0.2">
      <c r="B26" s="589">
        <v>13</v>
      </c>
      <c r="C26" s="579">
        <v>44040</v>
      </c>
      <c r="D26" s="434" t="s">
        <v>388</v>
      </c>
      <c r="E26" s="435" t="s">
        <v>465</v>
      </c>
      <c r="F26" s="439" t="s">
        <v>467</v>
      </c>
      <c r="G26" s="440" t="s">
        <v>415</v>
      </c>
      <c r="H26" s="436" t="s">
        <v>415</v>
      </c>
    </row>
    <row r="27" spans="2:8" ht="45.75" customHeight="1" x14ac:dyDescent="0.2">
      <c r="B27" s="591"/>
      <c r="C27" s="580"/>
      <c r="D27" s="434" t="s">
        <v>388</v>
      </c>
      <c r="E27" s="435" t="s">
        <v>425</v>
      </c>
      <c r="F27" s="439" t="s">
        <v>466</v>
      </c>
      <c r="G27" s="440" t="s">
        <v>415</v>
      </c>
      <c r="H27" s="436" t="s">
        <v>415</v>
      </c>
    </row>
    <row r="28" spans="2:8" ht="82.5" customHeight="1" x14ac:dyDescent="0.2">
      <c r="B28" s="438">
        <v>14</v>
      </c>
      <c r="C28" s="433">
        <v>44104</v>
      </c>
      <c r="D28" s="434" t="s">
        <v>388</v>
      </c>
      <c r="E28" s="435" t="s">
        <v>468</v>
      </c>
      <c r="F28" s="439" t="s">
        <v>469</v>
      </c>
      <c r="G28" s="440" t="s">
        <v>411</v>
      </c>
      <c r="H28" s="440" t="s">
        <v>415</v>
      </c>
    </row>
    <row r="29" spans="2:8" ht="72" x14ac:dyDescent="0.2">
      <c r="B29" s="438">
        <v>15</v>
      </c>
      <c r="C29" s="433">
        <v>44148</v>
      </c>
      <c r="D29" s="434" t="s">
        <v>388</v>
      </c>
      <c r="E29" s="435" t="s">
        <v>470</v>
      </c>
      <c r="F29" s="439" t="s">
        <v>471</v>
      </c>
      <c r="G29" s="441" t="s">
        <v>472</v>
      </c>
      <c r="H29" s="440" t="s">
        <v>415</v>
      </c>
    </row>
    <row r="30" spans="2:8" ht="48" x14ac:dyDescent="0.2">
      <c r="B30" s="589">
        <v>16</v>
      </c>
      <c r="C30" s="433">
        <v>44235</v>
      </c>
      <c r="D30" s="434" t="s">
        <v>385</v>
      </c>
      <c r="E30" s="435" t="s">
        <v>473</v>
      </c>
      <c r="F30" s="439" t="s">
        <v>474</v>
      </c>
      <c r="G30" s="440" t="s">
        <v>412</v>
      </c>
      <c r="H30" s="440" t="s">
        <v>415</v>
      </c>
    </row>
    <row r="31" spans="2:8" ht="52.5" customHeight="1" x14ac:dyDescent="0.2">
      <c r="B31" s="590"/>
      <c r="C31" s="433">
        <v>44235</v>
      </c>
      <c r="D31" s="434" t="s">
        <v>388</v>
      </c>
      <c r="E31" s="435" t="s">
        <v>478</v>
      </c>
      <c r="F31" s="439" t="s">
        <v>479</v>
      </c>
      <c r="G31" s="441" t="s">
        <v>481</v>
      </c>
      <c r="H31" s="440" t="s">
        <v>415</v>
      </c>
    </row>
    <row r="32" spans="2:8" ht="57.75" customHeight="1" x14ac:dyDescent="0.2">
      <c r="B32" s="591"/>
      <c r="C32" s="433">
        <v>44235</v>
      </c>
      <c r="D32" s="434" t="s">
        <v>475</v>
      </c>
      <c r="E32" s="435" t="s">
        <v>477</v>
      </c>
      <c r="F32" s="439" t="s">
        <v>480</v>
      </c>
      <c r="G32" s="441" t="s">
        <v>476</v>
      </c>
      <c r="H32" s="440" t="s">
        <v>415</v>
      </c>
    </row>
    <row r="33" spans="2:8" ht="31.5" customHeight="1" x14ac:dyDescent="0.2">
      <c r="B33" s="438">
        <v>17</v>
      </c>
      <c r="C33" s="433">
        <v>44257</v>
      </c>
      <c r="D33" s="434" t="s">
        <v>388</v>
      </c>
      <c r="E33" s="435" t="s">
        <v>483</v>
      </c>
      <c r="F33" s="439" t="s">
        <v>484</v>
      </c>
      <c r="G33" s="440" t="s">
        <v>482</v>
      </c>
      <c r="H33" s="440" t="s">
        <v>415</v>
      </c>
    </row>
    <row r="34" spans="2:8" ht="36" x14ac:dyDescent="0.2">
      <c r="B34" s="581">
        <v>18</v>
      </c>
      <c r="C34" s="579">
        <v>44264</v>
      </c>
      <c r="D34" s="434" t="s">
        <v>388</v>
      </c>
      <c r="E34" s="435" t="s">
        <v>424</v>
      </c>
      <c r="F34" s="439" t="s">
        <v>486</v>
      </c>
      <c r="G34" s="440" t="s">
        <v>485</v>
      </c>
      <c r="H34" s="440" t="s">
        <v>415</v>
      </c>
    </row>
    <row r="35" spans="2:8" ht="24" x14ac:dyDescent="0.2">
      <c r="B35" s="582"/>
      <c r="C35" s="580"/>
      <c r="D35" s="434" t="s">
        <v>388</v>
      </c>
      <c r="E35" s="435" t="s">
        <v>487</v>
      </c>
      <c r="F35" s="439" t="s">
        <v>488</v>
      </c>
      <c r="G35" s="440" t="s">
        <v>485</v>
      </c>
      <c r="H35" s="440" t="s">
        <v>415</v>
      </c>
    </row>
    <row r="36" spans="2:8" x14ac:dyDescent="0.2">
      <c r="B36" s="63"/>
      <c r="C36" s="65"/>
      <c r="D36" s="61"/>
      <c r="E36" s="62"/>
      <c r="F36" s="64"/>
      <c r="G36" s="66"/>
      <c r="H36" s="66"/>
    </row>
    <row r="37" spans="2:8" x14ac:dyDescent="0.2">
      <c r="B37" s="438" t="s">
        <v>726</v>
      </c>
      <c r="C37" s="65"/>
      <c r="D37" s="61"/>
      <c r="E37" s="62"/>
      <c r="F37" s="64"/>
      <c r="G37" s="66"/>
      <c r="H37" s="66"/>
    </row>
    <row r="38" spans="2:8" x14ac:dyDescent="0.2">
      <c r="B38" s="63"/>
      <c r="C38" s="65"/>
      <c r="D38" s="61"/>
      <c r="E38" s="62"/>
      <c r="F38" s="64"/>
      <c r="G38" s="66"/>
      <c r="H38" s="66"/>
    </row>
    <row r="39" spans="2:8" x14ac:dyDescent="0.2">
      <c r="B39" s="63"/>
      <c r="C39" s="65"/>
      <c r="D39" s="61"/>
      <c r="E39" s="62"/>
      <c r="F39" s="64"/>
      <c r="G39" s="66"/>
      <c r="H39" s="66"/>
    </row>
    <row r="40" spans="2:8" x14ac:dyDescent="0.2">
      <c r="B40" s="63"/>
      <c r="C40" s="65"/>
      <c r="D40" s="61"/>
      <c r="E40" s="62"/>
      <c r="F40" s="64"/>
      <c r="G40" s="66"/>
      <c r="H40" s="66"/>
    </row>
    <row r="41" spans="2:8" x14ac:dyDescent="0.2">
      <c r="B41" s="63"/>
      <c r="C41" s="65"/>
      <c r="D41" s="61"/>
      <c r="E41" s="62"/>
      <c r="F41" s="64"/>
      <c r="G41" s="66"/>
      <c r="H41" s="66"/>
    </row>
    <row r="42" spans="2:8" x14ac:dyDescent="0.2">
      <c r="B42" s="63"/>
      <c r="C42" s="65"/>
      <c r="D42" s="61"/>
      <c r="E42" s="62"/>
      <c r="F42" s="64"/>
      <c r="G42" s="66"/>
      <c r="H42" s="66"/>
    </row>
    <row r="43" spans="2:8" x14ac:dyDescent="0.2">
      <c r="B43" s="63"/>
      <c r="C43" s="65"/>
      <c r="D43" s="61"/>
      <c r="E43" s="62"/>
      <c r="F43" s="64"/>
      <c r="G43" s="66"/>
      <c r="H43" s="66"/>
    </row>
    <row r="44" spans="2:8" x14ac:dyDescent="0.2">
      <c r="B44" s="63"/>
      <c r="C44" s="65"/>
      <c r="D44" s="61"/>
      <c r="E44" s="62"/>
      <c r="F44" s="64"/>
      <c r="G44" s="66"/>
      <c r="H44" s="66"/>
    </row>
    <row r="45" spans="2:8" x14ac:dyDescent="0.2">
      <c r="B45" s="63"/>
      <c r="C45" s="65"/>
      <c r="D45" s="61"/>
      <c r="E45" s="62"/>
      <c r="F45" s="64"/>
      <c r="G45" s="66"/>
      <c r="H45" s="66"/>
    </row>
    <row r="46" spans="2:8" x14ac:dyDescent="0.2">
      <c r="B46" s="63"/>
      <c r="C46" s="65"/>
      <c r="D46" s="61"/>
      <c r="E46" s="62"/>
      <c r="F46" s="64"/>
      <c r="G46" s="66"/>
      <c r="H46" s="66"/>
    </row>
    <row r="47" spans="2:8" x14ac:dyDescent="0.2">
      <c r="B47" s="63"/>
      <c r="C47" s="65"/>
      <c r="D47" s="61"/>
      <c r="E47" s="62"/>
      <c r="F47" s="64"/>
      <c r="G47" s="66"/>
      <c r="H47" s="66"/>
    </row>
    <row r="48" spans="2:8" x14ac:dyDescent="0.2">
      <c r="B48" s="63"/>
      <c r="C48" s="65"/>
      <c r="D48" s="61"/>
      <c r="E48" s="62"/>
      <c r="F48" s="64"/>
      <c r="G48" s="66"/>
      <c r="H48" s="66"/>
    </row>
    <row r="49" spans="2:8" x14ac:dyDescent="0.2">
      <c r="B49" s="63"/>
      <c r="C49" s="65"/>
      <c r="D49" s="61"/>
      <c r="E49" s="62"/>
      <c r="F49" s="64"/>
      <c r="G49" s="66"/>
      <c r="H49" s="66"/>
    </row>
    <row r="50" spans="2:8" x14ac:dyDescent="0.2">
      <c r="B50" s="63"/>
      <c r="C50" s="65"/>
      <c r="D50" s="61"/>
      <c r="E50" s="62"/>
      <c r="F50" s="64"/>
      <c r="G50" s="66"/>
      <c r="H50" s="66"/>
    </row>
    <row r="51" spans="2:8" x14ac:dyDescent="0.2">
      <c r="B51" s="63"/>
      <c r="C51" s="65"/>
      <c r="D51" s="61"/>
      <c r="E51" s="62"/>
      <c r="F51" s="64"/>
      <c r="G51" s="66"/>
      <c r="H51" s="66"/>
    </row>
    <row r="52" spans="2:8" x14ac:dyDescent="0.2">
      <c r="B52" s="63"/>
      <c r="C52" s="65"/>
      <c r="D52" s="61"/>
      <c r="E52" s="62"/>
      <c r="F52" s="64"/>
      <c r="G52" s="66"/>
      <c r="H52" s="66"/>
    </row>
    <row r="53" spans="2:8" x14ac:dyDescent="0.2">
      <c r="B53" s="63"/>
      <c r="C53" s="65"/>
      <c r="D53" s="61"/>
      <c r="E53" s="62"/>
      <c r="F53" s="64"/>
      <c r="G53" s="66"/>
      <c r="H53" s="66"/>
    </row>
    <row r="54" spans="2:8" x14ac:dyDescent="0.2">
      <c r="B54" s="63"/>
      <c r="C54" s="65"/>
      <c r="D54" s="61"/>
      <c r="E54" s="62"/>
      <c r="F54" s="64"/>
      <c r="G54" s="66"/>
      <c r="H54" s="66"/>
    </row>
    <row r="55" spans="2:8" x14ac:dyDescent="0.2">
      <c r="B55" s="63"/>
      <c r="C55" s="65"/>
      <c r="D55" s="61"/>
      <c r="E55" s="62"/>
      <c r="F55" s="64"/>
      <c r="G55" s="66"/>
      <c r="H55" s="66"/>
    </row>
    <row r="56" spans="2:8" x14ac:dyDescent="0.2">
      <c r="B56" s="63"/>
      <c r="C56" s="65"/>
      <c r="D56" s="61"/>
      <c r="E56" s="62"/>
      <c r="F56" s="64"/>
      <c r="G56" s="66"/>
      <c r="H56" s="66"/>
    </row>
    <row r="57" spans="2:8" x14ac:dyDescent="0.2">
      <c r="B57" s="63"/>
      <c r="C57" s="65"/>
      <c r="D57" s="61"/>
      <c r="E57" s="62"/>
      <c r="F57" s="64"/>
      <c r="G57" s="66"/>
      <c r="H57" s="66"/>
    </row>
    <row r="58" spans="2:8" x14ac:dyDescent="0.2">
      <c r="B58" s="63"/>
      <c r="C58" s="65"/>
      <c r="D58" s="61"/>
      <c r="E58" s="62"/>
      <c r="F58" s="64"/>
      <c r="G58" s="66"/>
      <c r="H58" s="66"/>
    </row>
    <row r="59" spans="2:8" x14ac:dyDescent="0.2">
      <c r="B59" s="63"/>
      <c r="C59" s="65"/>
      <c r="D59" s="61"/>
      <c r="E59" s="62"/>
      <c r="F59" s="64"/>
      <c r="G59" s="66"/>
      <c r="H59" s="66"/>
    </row>
    <row r="60" spans="2:8" x14ac:dyDescent="0.2">
      <c r="B60" s="63"/>
      <c r="C60" s="65"/>
      <c r="D60" s="61"/>
      <c r="E60" s="62"/>
      <c r="F60" s="64"/>
      <c r="G60" s="66"/>
      <c r="H60" s="66"/>
    </row>
    <row r="61" spans="2:8" x14ac:dyDescent="0.2">
      <c r="B61" s="63"/>
      <c r="C61" s="65"/>
      <c r="D61" s="61"/>
      <c r="E61" s="62"/>
      <c r="F61" s="64"/>
      <c r="G61" s="66"/>
      <c r="H61" s="66"/>
    </row>
    <row r="62" spans="2:8" x14ac:dyDescent="0.2">
      <c r="B62" s="63"/>
      <c r="C62" s="65"/>
      <c r="D62" s="61"/>
      <c r="E62" s="62"/>
      <c r="F62" s="64"/>
      <c r="G62" s="66"/>
      <c r="H62" s="66"/>
    </row>
    <row r="63" spans="2:8" x14ac:dyDescent="0.2">
      <c r="B63" s="63"/>
      <c r="C63" s="65"/>
      <c r="D63" s="61"/>
      <c r="E63" s="62"/>
      <c r="F63" s="64"/>
      <c r="G63" s="66"/>
      <c r="H63" s="66"/>
    </row>
    <row r="64" spans="2:8" x14ac:dyDescent="0.2">
      <c r="B64" s="63"/>
      <c r="C64" s="65"/>
      <c r="D64" s="61"/>
      <c r="E64" s="62"/>
      <c r="F64" s="64"/>
      <c r="G64" s="66"/>
      <c r="H64" s="66"/>
    </row>
    <row r="65" spans="2:8" x14ac:dyDescent="0.2">
      <c r="B65" s="63"/>
      <c r="C65" s="65"/>
      <c r="D65" s="61"/>
      <c r="E65" s="62"/>
      <c r="F65" s="64"/>
      <c r="G65" s="66"/>
      <c r="H65" s="66"/>
    </row>
    <row r="66" spans="2:8" x14ac:dyDescent="0.2">
      <c r="B66" s="63"/>
      <c r="C66" s="65"/>
      <c r="D66" s="61"/>
      <c r="E66" s="62"/>
      <c r="F66" s="64"/>
      <c r="G66" s="66"/>
      <c r="H66" s="66"/>
    </row>
    <row r="67" spans="2:8" x14ac:dyDescent="0.2">
      <c r="B67" s="63"/>
      <c r="C67" s="65"/>
      <c r="D67" s="61"/>
      <c r="E67" s="62"/>
      <c r="F67" s="64"/>
      <c r="G67" s="66"/>
      <c r="H67" s="66"/>
    </row>
    <row r="68" spans="2:8" x14ac:dyDescent="0.2">
      <c r="B68" s="63"/>
      <c r="C68" s="65"/>
      <c r="D68" s="61"/>
      <c r="E68" s="62"/>
      <c r="F68" s="64"/>
      <c r="G68" s="66"/>
      <c r="H68" s="66"/>
    </row>
    <row r="69" spans="2:8" x14ac:dyDescent="0.2">
      <c r="B69" s="63"/>
      <c r="C69" s="65"/>
      <c r="D69" s="61"/>
      <c r="E69" s="62"/>
      <c r="F69" s="64"/>
      <c r="G69" s="66"/>
      <c r="H69" s="66"/>
    </row>
    <row r="70" spans="2:8" x14ac:dyDescent="0.2">
      <c r="B70" s="63"/>
      <c r="C70" s="65"/>
      <c r="D70" s="61"/>
      <c r="E70" s="62"/>
      <c r="F70" s="64"/>
      <c r="G70" s="66"/>
      <c r="H70" s="66"/>
    </row>
    <row r="71" spans="2:8" x14ac:dyDescent="0.2">
      <c r="B71" s="63"/>
      <c r="C71" s="65"/>
      <c r="D71" s="61"/>
      <c r="E71" s="62"/>
      <c r="F71" s="64"/>
      <c r="G71" s="66"/>
      <c r="H71" s="66"/>
    </row>
    <row r="72" spans="2:8" x14ac:dyDescent="0.2">
      <c r="B72" s="63"/>
      <c r="C72" s="65"/>
      <c r="D72" s="61"/>
      <c r="E72" s="62"/>
      <c r="F72" s="64"/>
      <c r="G72" s="66"/>
      <c r="H72" s="66"/>
    </row>
    <row r="73" spans="2:8" x14ac:dyDescent="0.2">
      <c r="B73" s="63"/>
      <c r="C73" s="65"/>
      <c r="D73" s="61"/>
      <c r="E73" s="62"/>
      <c r="F73" s="64"/>
      <c r="G73" s="66"/>
      <c r="H73" s="66"/>
    </row>
    <row r="74" spans="2:8" x14ac:dyDescent="0.2">
      <c r="B74" s="63"/>
      <c r="C74" s="65"/>
      <c r="D74" s="61"/>
      <c r="E74" s="62"/>
      <c r="F74" s="64"/>
      <c r="G74" s="66"/>
      <c r="H74" s="66"/>
    </row>
    <row r="75" spans="2:8" x14ac:dyDescent="0.2">
      <c r="B75" s="63"/>
      <c r="C75" s="65"/>
      <c r="D75" s="61"/>
      <c r="E75" s="62"/>
      <c r="F75" s="64"/>
      <c r="G75" s="66"/>
      <c r="H75" s="66"/>
    </row>
    <row r="76" spans="2:8" x14ac:dyDescent="0.2">
      <c r="B76" s="63"/>
      <c r="C76" s="65"/>
      <c r="D76" s="61"/>
      <c r="E76" s="62"/>
      <c r="F76" s="64"/>
      <c r="G76" s="66"/>
      <c r="H76" s="66"/>
    </row>
    <row r="77" spans="2:8" x14ac:dyDescent="0.2">
      <c r="B77" s="63"/>
      <c r="C77" s="65"/>
      <c r="D77" s="61"/>
      <c r="E77" s="62"/>
      <c r="F77" s="64"/>
      <c r="G77" s="66"/>
      <c r="H77" s="66"/>
    </row>
    <row r="78" spans="2:8" x14ac:dyDescent="0.2">
      <c r="B78" s="63"/>
      <c r="C78" s="65"/>
      <c r="D78" s="61"/>
      <c r="E78" s="62"/>
      <c r="F78" s="64"/>
      <c r="G78" s="66"/>
      <c r="H78" s="66"/>
    </row>
    <row r="79" spans="2:8" x14ac:dyDescent="0.2">
      <c r="B79" s="63"/>
      <c r="C79" s="65"/>
      <c r="D79" s="61"/>
      <c r="E79" s="62"/>
      <c r="F79" s="64"/>
      <c r="G79" s="66"/>
      <c r="H79" s="66"/>
    </row>
    <row r="80" spans="2:8" x14ac:dyDescent="0.2">
      <c r="B80" s="63"/>
      <c r="C80" s="65"/>
      <c r="D80" s="61"/>
      <c r="E80" s="62"/>
      <c r="F80" s="64"/>
      <c r="G80" s="66"/>
      <c r="H80" s="66"/>
    </row>
    <row r="81" spans="2:8" x14ac:dyDescent="0.2">
      <c r="B81" s="63"/>
      <c r="C81" s="65"/>
      <c r="D81" s="61"/>
      <c r="E81" s="62"/>
      <c r="F81" s="64"/>
      <c r="G81" s="66"/>
      <c r="H81" s="66"/>
    </row>
    <row r="82" spans="2:8" x14ac:dyDescent="0.2">
      <c r="B82" s="63"/>
      <c r="C82" s="65"/>
      <c r="D82" s="61"/>
      <c r="E82" s="62"/>
      <c r="F82" s="64"/>
      <c r="G82" s="66"/>
      <c r="H82" s="66"/>
    </row>
    <row r="83" spans="2:8" x14ac:dyDescent="0.2">
      <c r="B83" s="63"/>
      <c r="C83" s="65"/>
      <c r="D83" s="61"/>
      <c r="E83" s="62"/>
      <c r="F83" s="64"/>
      <c r="G83" s="66"/>
      <c r="H83" s="66"/>
    </row>
    <row r="84" spans="2:8" x14ac:dyDescent="0.2">
      <c r="B84" s="63"/>
      <c r="C84" s="65"/>
      <c r="D84" s="61"/>
      <c r="E84" s="62"/>
      <c r="F84" s="64"/>
      <c r="G84" s="66"/>
      <c r="H84" s="66"/>
    </row>
    <row r="85" spans="2:8" x14ac:dyDescent="0.2">
      <c r="B85" s="63"/>
      <c r="C85" s="65"/>
      <c r="D85" s="61"/>
      <c r="E85" s="62"/>
      <c r="F85" s="64"/>
      <c r="G85" s="66"/>
      <c r="H85" s="66"/>
    </row>
    <row r="86" spans="2:8" x14ac:dyDescent="0.2">
      <c r="B86" s="63"/>
      <c r="C86" s="65"/>
      <c r="D86" s="61"/>
      <c r="E86" s="62"/>
      <c r="F86" s="64"/>
      <c r="G86" s="66"/>
      <c r="H86" s="66"/>
    </row>
    <row r="87" spans="2:8" x14ac:dyDescent="0.2">
      <c r="B87" s="63"/>
      <c r="C87" s="65"/>
      <c r="D87" s="61"/>
      <c r="E87" s="62"/>
      <c r="F87" s="64"/>
      <c r="G87" s="66"/>
      <c r="H87" s="66"/>
    </row>
    <row r="88" spans="2:8" x14ac:dyDescent="0.2">
      <c r="B88" s="63"/>
      <c r="C88" s="65"/>
      <c r="D88" s="61"/>
      <c r="E88" s="62"/>
      <c r="F88" s="64"/>
      <c r="G88" s="66"/>
      <c r="H88" s="66"/>
    </row>
    <row r="89" spans="2:8" x14ac:dyDescent="0.2">
      <c r="B89" s="63"/>
      <c r="C89" s="65"/>
      <c r="D89" s="61"/>
      <c r="E89" s="62"/>
      <c r="F89" s="64"/>
      <c r="G89" s="66"/>
      <c r="H89" s="66"/>
    </row>
    <row r="90" spans="2:8" x14ac:dyDescent="0.2">
      <c r="B90" s="63"/>
      <c r="C90" s="65"/>
      <c r="D90" s="61"/>
      <c r="E90" s="62"/>
      <c r="F90" s="64"/>
      <c r="G90" s="66"/>
      <c r="H90" s="66"/>
    </row>
    <row r="91" spans="2:8" x14ac:dyDescent="0.2">
      <c r="B91" s="63"/>
      <c r="C91" s="65"/>
      <c r="D91" s="61"/>
      <c r="E91" s="62"/>
      <c r="F91" s="64"/>
      <c r="G91" s="66"/>
      <c r="H91" s="66"/>
    </row>
    <row r="92" spans="2:8" x14ac:dyDescent="0.2">
      <c r="B92" s="63"/>
      <c r="C92" s="65"/>
      <c r="D92" s="61"/>
      <c r="E92" s="62"/>
      <c r="F92" s="64"/>
      <c r="G92" s="66"/>
      <c r="H92" s="66"/>
    </row>
    <row r="93" spans="2:8" x14ac:dyDescent="0.2">
      <c r="B93" s="63"/>
      <c r="C93" s="65"/>
      <c r="D93" s="61"/>
      <c r="E93" s="62"/>
      <c r="F93" s="64"/>
      <c r="G93" s="66"/>
      <c r="H93" s="66"/>
    </row>
    <row r="94" spans="2:8" x14ac:dyDescent="0.2">
      <c r="B94" s="63"/>
      <c r="C94" s="65"/>
      <c r="D94" s="61"/>
      <c r="E94" s="62"/>
      <c r="F94" s="64"/>
      <c r="G94" s="66"/>
      <c r="H94" s="66"/>
    </row>
    <row r="95" spans="2:8" x14ac:dyDescent="0.2">
      <c r="B95" s="63"/>
      <c r="C95" s="65"/>
      <c r="D95" s="61"/>
      <c r="E95" s="62"/>
      <c r="F95" s="64"/>
      <c r="G95" s="66"/>
      <c r="H95" s="66"/>
    </row>
    <row r="96" spans="2:8" x14ac:dyDescent="0.2">
      <c r="B96" s="63"/>
      <c r="C96" s="65"/>
      <c r="D96" s="61"/>
      <c r="E96" s="62"/>
      <c r="F96" s="64"/>
      <c r="G96" s="66"/>
      <c r="H96" s="66"/>
    </row>
    <row r="97" spans="2:8" x14ac:dyDescent="0.2">
      <c r="B97" s="63"/>
      <c r="C97" s="65"/>
      <c r="D97" s="61"/>
      <c r="E97" s="62"/>
      <c r="F97" s="64"/>
      <c r="G97" s="66"/>
      <c r="H97" s="66"/>
    </row>
    <row r="98" spans="2:8" x14ac:dyDescent="0.2">
      <c r="B98" s="63"/>
      <c r="C98" s="65"/>
      <c r="D98" s="61"/>
      <c r="E98" s="62"/>
      <c r="F98" s="64"/>
      <c r="G98" s="66"/>
      <c r="H98" s="66"/>
    </row>
    <row r="99" spans="2:8" x14ac:dyDescent="0.2">
      <c r="B99" s="63"/>
      <c r="C99" s="65"/>
      <c r="D99" s="61"/>
      <c r="E99" s="62"/>
      <c r="F99" s="64"/>
      <c r="G99" s="66"/>
      <c r="H99" s="66"/>
    </row>
    <row r="100" spans="2:8" x14ac:dyDescent="0.2">
      <c r="B100" s="63"/>
      <c r="C100" s="65"/>
      <c r="D100" s="61"/>
      <c r="E100" s="62"/>
      <c r="F100" s="64"/>
      <c r="G100" s="66"/>
      <c r="H100" s="66"/>
    </row>
    <row r="101" spans="2:8" x14ac:dyDescent="0.2">
      <c r="B101" s="63"/>
      <c r="C101" s="65"/>
      <c r="D101" s="61"/>
      <c r="E101" s="62"/>
      <c r="F101" s="64"/>
      <c r="G101" s="66"/>
      <c r="H101" s="66"/>
    </row>
    <row r="102" spans="2:8" x14ac:dyDescent="0.2">
      <c r="B102" s="63"/>
      <c r="C102" s="65"/>
      <c r="D102" s="61"/>
      <c r="E102" s="62"/>
      <c r="F102" s="64"/>
      <c r="G102" s="66"/>
      <c r="H102" s="66"/>
    </row>
    <row r="103" spans="2:8" x14ac:dyDescent="0.2">
      <c r="B103" s="63"/>
      <c r="C103" s="65"/>
      <c r="D103" s="61"/>
      <c r="E103" s="62"/>
      <c r="F103" s="64"/>
      <c r="G103" s="66"/>
      <c r="H103" s="66"/>
    </row>
    <row r="104" spans="2:8" x14ac:dyDescent="0.2">
      <c r="B104" s="63"/>
      <c r="C104" s="65"/>
      <c r="D104" s="61"/>
      <c r="E104" s="62"/>
      <c r="F104" s="64"/>
      <c r="G104" s="66"/>
      <c r="H104" s="66"/>
    </row>
    <row r="105" spans="2:8" x14ac:dyDescent="0.2">
      <c r="B105" s="63"/>
      <c r="C105" s="65"/>
      <c r="D105" s="61"/>
      <c r="E105" s="62"/>
      <c r="F105" s="64"/>
      <c r="G105" s="66"/>
      <c r="H105" s="66"/>
    </row>
    <row r="106" spans="2:8" x14ac:dyDescent="0.2">
      <c r="B106" s="63"/>
      <c r="C106" s="65"/>
      <c r="D106" s="61"/>
      <c r="E106" s="62"/>
      <c r="F106" s="64"/>
      <c r="G106" s="66"/>
      <c r="H106" s="66"/>
    </row>
    <row r="107" spans="2:8" x14ac:dyDescent="0.2">
      <c r="B107" s="63"/>
      <c r="C107" s="65"/>
      <c r="D107" s="61"/>
      <c r="E107" s="62"/>
      <c r="F107" s="64"/>
      <c r="G107" s="66"/>
      <c r="H107" s="66"/>
    </row>
    <row r="108" spans="2:8" x14ac:dyDescent="0.2">
      <c r="B108" s="63"/>
      <c r="C108" s="65"/>
      <c r="D108" s="61"/>
      <c r="E108" s="62"/>
      <c r="F108" s="64"/>
      <c r="G108" s="66"/>
      <c r="H108" s="66"/>
    </row>
    <row r="109" spans="2:8" x14ac:dyDescent="0.2">
      <c r="B109" s="63"/>
      <c r="C109" s="65"/>
      <c r="D109" s="61"/>
      <c r="E109" s="62"/>
      <c r="F109" s="64"/>
      <c r="G109" s="66"/>
      <c r="H109" s="66"/>
    </row>
    <row r="110" spans="2:8" x14ac:dyDescent="0.2">
      <c r="B110" s="63"/>
      <c r="C110" s="65"/>
      <c r="D110" s="61"/>
      <c r="E110" s="62"/>
      <c r="F110" s="64"/>
      <c r="G110" s="66"/>
      <c r="H110" s="66"/>
    </row>
    <row r="111" spans="2:8" x14ac:dyDescent="0.2">
      <c r="B111" s="63"/>
      <c r="C111" s="65"/>
      <c r="D111" s="61"/>
      <c r="E111" s="62"/>
      <c r="F111" s="64"/>
      <c r="G111" s="66"/>
      <c r="H111" s="66"/>
    </row>
    <row r="112" spans="2:8" x14ac:dyDescent="0.2">
      <c r="B112" s="63"/>
      <c r="C112" s="65"/>
      <c r="D112" s="61"/>
      <c r="E112" s="62"/>
      <c r="F112" s="64"/>
      <c r="G112" s="66"/>
      <c r="H112" s="66"/>
    </row>
    <row r="113" spans="2:8" x14ac:dyDescent="0.2">
      <c r="B113" s="63"/>
      <c r="C113" s="65"/>
      <c r="D113" s="61"/>
      <c r="E113" s="62"/>
      <c r="F113" s="64"/>
      <c r="G113" s="66"/>
      <c r="H113" s="66"/>
    </row>
    <row r="114" spans="2:8" x14ac:dyDescent="0.2">
      <c r="B114" s="63"/>
      <c r="C114" s="65"/>
      <c r="D114" s="61"/>
      <c r="E114" s="62"/>
      <c r="F114" s="64"/>
      <c r="G114" s="66"/>
      <c r="H114" s="66"/>
    </row>
    <row r="115" spans="2:8" x14ac:dyDescent="0.2">
      <c r="B115" s="63"/>
      <c r="C115" s="65"/>
      <c r="D115" s="61"/>
      <c r="E115" s="62"/>
      <c r="F115" s="64"/>
      <c r="G115" s="66"/>
      <c r="H115" s="66"/>
    </row>
    <row r="116" spans="2:8" x14ac:dyDescent="0.2">
      <c r="B116" s="63"/>
      <c r="C116" s="65"/>
      <c r="D116" s="61"/>
      <c r="E116" s="62"/>
      <c r="F116" s="64"/>
      <c r="G116" s="66"/>
      <c r="H116" s="66"/>
    </row>
    <row r="117" spans="2:8" x14ac:dyDescent="0.2">
      <c r="B117" s="63"/>
      <c r="C117" s="65"/>
      <c r="D117" s="61"/>
      <c r="E117" s="62"/>
      <c r="F117" s="64"/>
      <c r="G117" s="66"/>
      <c r="H117" s="66"/>
    </row>
    <row r="118" spans="2:8" x14ac:dyDescent="0.2">
      <c r="B118" s="63"/>
      <c r="C118" s="65"/>
      <c r="D118" s="61"/>
      <c r="E118" s="62"/>
      <c r="F118" s="64"/>
      <c r="G118" s="66"/>
      <c r="H118" s="66"/>
    </row>
    <row r="119" spans="2:8" x14ac:dyDescent="0.2">
      <c r="B119" s="63"/>
      <c r="C119" s="65"/>
      <c r="D119" s="61"/>
      <c r="E119" s="62"/>
      <c r="F119" s="64"/>
      <c r="G119" s="66"/>
      <c r="H119" s="66"/>
    </row>
    <row r="120" spans="2:8" x14ac:dyDescent="0.2">
      <c r="B120" s="63"/>
      <c r="C120" s="65"/>
      <c r="D120" s="61"/>
      <c r="E120" s="62"/>
      <c r="F120" s="64"/>
      <c r="G120" s="66"/>
      <c r="H120" s="66"/>
    </row>
    <row r="121" spans="2:8" x14ac:dyDescent="0.2">
      <c r="B121" s="63"/>
      <c r="C121" s="65"/>
      <c r="D121" s="61"/>
      <c r="E121" s="62"/>
      <c r="F121" s="64"/>
      <c r="G121" s="66"/>
      <c r="H121" s="66"/>
    </row>
    <row r="122" spans="2:8" x14ac:dyDescent="0.2">
      <c r="B122" s="63"/>
      <c r="C122" s="65"/>
      <c r="D122" s="61"/>
      <c r="E122" s="62"/>
      <c r="F122" s="64"/>
      <c r="G122" s="66"/>
      <c r="H122" s="66"/>
    </row>
    <row r="123" spans="2:8" x14ac:dyDescent="0.2">
      <c r="B123" s="63"/>
      <c r="C123" s="65"/>
      <c r="D123" s="61"/>
      <c r="E123" s="62"/>
      <c r="F123" s="64"/>
      <c r="G123" s="66"/>
      <c r="H123" s="66"/>
    </row>
    <row r="124" spans="2:8" x14ac:dyDescent="0.2">
      <c r="B124" s="63"/>
      <c r="C124" s="65"/>
      <c r="D124" s="61"/>
      <c r="E124" s="62"/>
      <c r="F124" s="64"/>
      <c r="G124" s="66"/>
      <c r="H124" s="66"/>
    </row>
    <row r="125" spans="2:8" x14ac:dyDescent="0.2">
      <c r="B125" s="63"/>
      <c r="C125" s="65"/>
      <c r="D125" s="61"/>
      <c r="E125" s="62"/>
      <c r="F125" s="64"/>
      <c r="G125" s="66"/>
      <c r="H125" s="66"/>
    </row>
    <row r="126" spans="2:8" x14ac:dyDescent="0.2">
      <c r="B126" s="63"/>
      <c r="C126" s="65"/>
      <c r="D126" s="61"/>
      <c r="E126" s="62"/>
      <c r="F126" s="64"/>
      <c r="G126" s="66"/>
      <c r="H126" s="66"/>
    </row>
    <row r="127" spans="2:8" x14ac:dyDescent="0.2">
      <c r="B127" s="63"/>
      <c r="C127" s="65"/>
      <c r="D127" s="61"/>
      <c r="E127" s="62"/>
      <c r="F127" s="64"/>
      <c r="G127" s="66"/>
      <c r="H127" s="66"/>
    </row>
    <row r="128" spans="2:8" x14ac:dyDescent="0.2">
      <c r="B128" s="63"/>
      <c r="C128" s="65"/>
      <c r="D128" s="61"/>
      <c r="E128" s="62"/>
      <c r="F128" s="64"/>
      <c r="G128" s="66"/>
      <c r="H128" s="66"/>
    </row>
    <row r="129" spans="2:8" x14ac:dyDescent="0.2">
      <c r="B129" s="63"/>
      <c r="C129" s="65"/>
      <c r="D129" s="61"/>
      <c r="E129" s="62"/>
      <c r="F129" s="64"/>
      <c r="G129" s="66"/>
      <c r="H129" s="66"/>
    </row>
    <row r="130" spans="2:8" x14ac:dyDescent="0.2">
      <c r="B130" s="63"/>
      <c r="C130" s="65"/>
      <c r="D130" s="61"/>
      <c r="E130" s="62"/>
      <c r="F130" s="64"/>
      <c r="G130" s="66"/>
      <c r="H130" s="66"/>
    </row>
    <row r="131" spans="2:8" x14ac:dyDescent="0.2">
      <c r="B131" s="63"/>
      <c r="C131" s="65"/>
      <c r="D131" s="61"/>
      <c r="E131" s="62"/>
      <c r="F131" s="64"/>
      <c r="G131" s="66"/>
      <c r="H131" s="66"/>
    </row>
    <row r="132" spans="2:8" x14ac:dyDescent="0.2">
      <c r="B132" s="63"/>
      <c r="C132" s="65"/>
      <c r="D132" s="61"/>
      <c r="E132" s="62"/>
      <c r="F132" s="64"/>
      <c r="G132" s="66"/>
      <c r="H132" s="66"/>
    </row>
    <row r="133" spans="2:8" x14ac:dyDescent="0.2">
      <c r="B133" s="63"/>
      <c r="C133" s="65"/>
      <c r="D133" s="61"/>
      <c r="E133" s="62"/>
      <c r="F133" s="64"/>
      <c r="G133" s="66"/>
      <c r="H133" s="66"/>
    </row>
    <row r="134" spans="2:8" x14ac:dyDescent="0.2">
      <c r="B134" s="63"/>
      <c r="C134" s="65"/>
      <c r="D134" s="61"/>
      <c r="E134" s="62"/>
      <c r="F134" s="64"/>
      <c r="G134" s="66"/>
      <c r="H134" s="66"/>
    </row>
    <row r="135" spans="2:8" x14ac:dyDescent="0.2">
      <c r="B135" s="63"/>
      <c r="C135" s="65"/>
      <c r="D135" s="61"/>
      <c r="E135" s="62"/>
      <c r="F135" s="64"/>
      <c r="G135" s="66"/>
      <c r="H135" s="66"/>
    </row>
    <row r="136" spans="2:8" x14ac:dyDescent="0.2">
      <c r="B136" s="63"/>
      <c r="C136" s="65"/>
      <c r="D136" s="61"/>
      <c r="E136" s="62"/>
      <c r="F136" s="64"/>
      <c r="G136" s="66"/>
      <c r="H136" s="66"/>
    </row>
    <row r="137" spans="2:8" x14ac:dyDescent="0.2">
      <c r="B137" s="63"/>
      <c r="C137" s="65"/>
      <c r="D137" s="61"/>
      <c r="E137" s="62"/>
      <c r="F137" s="64"/>
      <c r="G137" s="66"/>
      <c r="H137" s="66"/>
    </row>
    <row r="138" spans="2:8" x14ac:dyDescent="0.2">
      <c r="B138" s="63"/>
      <c r="C138" s="65"/>
      <c r="D138" s="61"/>
      <c r="E138" s="62"/>
      <c r="F138" s="64"/>
      <c r="G138" s="66"/>
      <c r="H138" s="66"/>
    </row>
    <row r="139" spans="2:8" x14ac:dyDescent="0.2">
      <c r="B139" s="63"/>
      <c r="C139" s="65"/>
      <c r="D139" s="61"/>
      <c r="E139" s="62"/>
      <c r="F139" s="64"/>
      <c r="G139" s="66"/>
      <c r="H139" s="66"/>
    </row>
    <row r="140" spans="2:8" x14ac:dyDescent="0.2">
      <c r="B140" s="63"/>
      <c r="C140" s="65"/>
      <c r="D140" s="61"/>
      <c r="E140" s="62"/>
      <c r="F140" s="64"/>
      <c r="G140" s="66"/>
      <c r="H140" s="66"/>
    </row>
    <row r="141" spans="2:8" x14ac:dyDescent="0.2">
      <c r="B141" s="63"/>
      <c r="C141" s="65"/>
      <c r="D141" s="61"/>
      <c r="E141" s="62"/>
      <c r="F141" s="64"/>
      <c r="G141" s="66"/>
      <c r="H141" s="66"/>
    </row>
    <row r="142" spans="2:8" x14ac:dyDescent="0.2">
      <c r="B142" s="63"/>
      <c r="C142" s="65"/>
      <c r="D142" s="61"/>
      <c r="E142" s="62"/>
      <c r="F142" s="64"/>
      <c r="G142" s="66"/>
      <c r="H142" s="66"/>
    </row>
    <row r="143" spans="2:8" x14ac:dyDescent="0.2">
      <c r="B143" s="63"/>
      <c r="C143" s="65"/>
      <c r="D143" s="61"/>
      <c r="E143" s="62"/>
      <c r="F143" s="64"/>
      <c r="G143" s="66"/>
      <c r="H143" s="66"/>
    </row>
    <row r="144" spans="2:8" x14ac:dyDescent="0.2">
      <c r="B144" s="63"/>
      <c r="C144" s="65"/>
      <c r="D144" s="61"/>
      <c r="E144" s="62"/>
      <c r="F144" s="64"/>
      <c r="G144" s="66"/>
      <c r="H144" s="66"/>
    </row>
    <row r="145" spans="2:8" x14ac:dyDescent="0.2">
      <c r="B145" s="63"/>
      <c r="C145" s="65"/>
      <c r="D145" s="61"/>
      <c r="E145" s="62"/>
      <c r="F145" s="64"/>
      <c r="G145" s="66"/>
      <c r="H145" s="66"/>
    </row>
    <row r="146" spans="2:8" x14ac:dyDescent="0.2">
      <c r="B146" s="63"/>
      <c r="C146" s="65"/>
      <c r="D146" s="61"/>
      <c r="E146" s="62"/>
      <c r="F146" s="64"/>
      <c r="G146" s="66"/>
      <c r="H146" s="66"/>
    </row>
    <row r="147" spans="2:8" x14ac:dyDescent="0.2">
      <c r="B147" s="63"/>
      <c r="C147" s="65"/>
      <c r="D147" s="61"/>
      <c r="E147" s="62"/>
      <c r="F147" s="64"/>
      <c r="G147" s="66"/>
      <c r="H147" s="66"/>
    </row>
    <row r="148" spans="2:8" x14ac:dyDescent="0.2">
      <c r="B148" s="63"/>
      <c r="C148" s="65"/>
      <c r="D148" s="61"/>
      <c r="E148" s="62"/>
      <c r="F148" s="64"/>
      <c r="G148" s="66"/>
      <c r="H148" s="66"/>
    </row>
    <row r="149" spans="2:8" x14ac:dyDescent="0.2">
      <c r="B149" s="63"/>
      <c r="C149" s="65"/>
      <c r="D149" s="61"/>
      <c r="E149" s="62"/>
      <c r="F149" s="64"/>
      <c r="G149" s="66"/>
      <c r="H149" s="66"/>
    </row>
    <row r="150" spans="2:8" x14ac:dyDescent="0.2">
      <c r="B150" s="63"/>
      <c r="C150" s="65"/>
      <c r="D150" s="61"/>
      <c r="E150" s="62"/>
      <c r="F150" s="64"/>
      <c r="G150" s="66"/>
      <c r="H150" s="66"/>
    </row>
    <row r="151" spans="2:8" x14ac:dyDescent="0.2">
      <c r="B151" s="63"/>
      <c r="C151" s="65"/>
      <c r="D151" s="61"/>
      <c r="E151" s="62"/>
      <c r="F151" s="64"/>
      <c r="G151" s="66"/>
      <c r="H151" s="66"/>
    </row>
    <row r="152" spans="2:8" x14ac:dyDescent="0.2">
      <c r="B152" s="63"/>
      <c r="C152" s="65"/>
      <c r="D152" s="61"/>
      <c r="E152" s="62"/>
      <c r="F152" s="64"/>
      <c r="G152" s="66"/>
      <c r="H152" s="66"/>
    </row>
    <row r="153" spans="2:8" x14ac:dyDescent="0.2">
      <c r="B153" s="63"/>
      <c r="C153" s="65"/>
      <c r="D153" s="61"/>
      <c r="E153" s="62"/>
      <c r="F153" s="64"/>
      <c r="G153" s="66"/>
      <c r="H153" s="66"/>
    </row>
    <row r="154" spans="2:8" x14ac:dyDescent="0.2">
      <c r="D154" s="67"/>
    </row>
    <row r="155" spans="2:8" x14ac:dyDescent="0.2">
      <c r="D155" s="67"/>
    </row>
    <row r="156" spans="2:8" x14ac:dyDescent="0.2">
      <c r="D156" s="67"/>
    </row>
    <row r="157" spans="2:8" x14ac:dyDescent="0.2">
      <c r="D157" s="67"/>
    </row>
    <row r="158" spans="2:8" x14ac:dyDescent="0.2">
      <c r="D158" s="67"/>
    </row>
    <row r="159" spans="2:8" x14ac:dyDescent="0.2">
      <c r="D159" s="67"/>
    </row>
    <row r="160" spans="2:8" x14ac:dyDescent="0.2">
      <c r="D160" s="67"/>
    </row>
    <row r="161" spans="4:4" x14ac:dyDescent="0.2">
      <c r="D161" s="67"/>
    </row>
    <row r="162" spans="4:4" x14ac:dyDescent="0.2">
      <c r="D162" s="67"/>
    </row>
    <row r="163" spans="4:4" x14ac:dyDescent="0.2">
      <c r="D163" s="67"/>
    </row>
    <row r="164" spans="4:4" x14ac:dyDescent="0.2">
      <c r="D164" s="67"/>
    </row>
    <row r="165" spans="4:4" x14ac:dyDescent="0.2">
      <c r="D165" s="67"/>
    </row>
    <row r="166" spans="4:4" x14ac:dyDescent="0.2">
      <c r="D166" s="67"/>
    </row>
  </sheetData>
  <sheetProtection formatCells="0" formatColumns="0" formatRows="0" insertRows="0" insertHyperlinks="0" deleteRows="0" selectLockedCells="1" sort="0" autoFilter="0" pivotTables="0"/>
  <mergeCells count="12">
    <mergeCell ref="C34:C35"/>
    <mergeCell ref="B34:B35"/>
    <mergeCell ref="C9:E9"/>
    <mergeCell ref="C5:E5"/>
    <mergeCell ref="C6:E6"/>
    <mergeCell ref="C7:E7"/>
    <mergeCell ref="C8:E8"/>
    <mergeCell ref="B30:B32"/>
    <mergeCell ref="B26:B27"/>
    <mergeCell ref="C26:C27"/>
    <mergeCell ref="B20:B21"/>
    <mergeCell ref="B11:H11"/>
  </mergeCells>
  <dataValidations count="3">
    <dataValidation type="list" allowBlank="1" showInputMessage="1" showErrorMessage="1" sqref="D14:D166" xr:uid="{00000000-0002-0000-1000-000000000000}">
      <formula1>"Inclusión,Modificación,Eliminación"</formula1>
    </dataValidation>
    <dataValidation type="list" showInputMessage="1" showErrorMessage="1" sqref="WLM982796:WLN982796 WVI982796:WVJ982796 C65292:D65292 IW65292:IX65292 SS65292:ST65292 ACO65292:ACP65292 AMK65292:AML65292 AWG65292:AWH65292 BGC65292:BGD65292 BPY65292:BPZ65292 BZU65292:BZV65292 CJQ65292:CJR65292 CTM65292:CTN65292 DDI65292:DDJ65292 DNE65292:DNF65292 DXA65292:DXB65292 EGW65292:EGX65292 EQS65292:EQT65292 FAO65292:FAP65292 FKK65292:FKL65292 FUG65292:FUH65292 GEC65292:GED65292 GNY65292:GNZ65292 GXU65292:GXV65292 HHQ65292:HHR65292 HRM65292:HRN65292 IBI65292:IBJ65292 ILE65292:ILF65292 IVA65292:IVB65292 JEW65292:JEX65292 JOS65292:JOT65292 JYO65292:JYP65292 KIK65292:KIL65292 KSG65292:KSH65292 LCC65292:LCD65292 LLY65292:LLZ65292 LVU65292:LVV65292 MFQ65292:MFR65292 MPM65292:MPN65292 MZI65292:MZJ65292 NJE65292:NJF65292 NTA65292:NTB65292 OCW65292:OCX65292 OMS65292:OMT65292 OWO65292:OWP65292 PGK65292:PGL65292 PQG65292:PQH65292 QAC65292:QAD65292 QJY65292:QJZ65292 QTU65292:QTV65292 RDQ65292:RDR65292 RNM65292:RNN65292 RXI65292:RXJ65292 SHE65292:SHF65292 SRA65292:SRB65292 TAW65292:TAX65292 TKS65292:TKT65292 TUO65292:TUP65292 UEK65292:UEL65292 UOG65292:UOH65292 UYC65292:UYD65292 VHY65292:VHZ65292 VRU65292:VRV65292 WBQ65292:WBR65292 WLM65292:WLN65292 WVI65292:WVJ65292 C130828:D130828 IW130828:IX130828 SS130828:ST130828 ACO130828:ACP130828 AMK130828:AML130828 AWG130828:AWH130828 BGC130828:BGD130828 BPY130828:BPZ130828 BZU130828:BZV130828 CJQ130828:CJR130828 CTM130828:CTN130828 DDI130828:DDJ130828 DNE130828:DNF130828 DXA130828:DXB130828 EGW130828:EGX130828 EQS130828:EQT130828 FAO130828:FAP130828 FKK130828:FKL130828 FUG130828:FUH130828 GEC130828:GED130828 GNY130828:GNZ130828 GXU130828:GXV130828 HHQ130828:HHR130828 HRM130828:HRN130828 IBI130828:IBJ130828 ILE130828:ILF130828 IVA130828:IVB130828 JEW130828:JEX130828 JOS130828:JOT130828 JYO130828:JYP130828 KIK130828:KIL130828 KSG130828:KSH130828 LCC130828:LCD130828 LLY130828:LLZ130828 LVU130828:LVV130828 MFQ130828:MFR130828 MPM130828:MPN130828 MZI130828:MZJ130828 NJE130828:NJF130828 NTA130828:NTB130828 OCW130828:OCX130828 OMS130828:OMT130828 OWO130828:OWP130828 PGK130828:PGL130828 PQG130828:PQH130828 QAC130828:QAD130828 QJY130828:QJZ130828 QTU130828:QTV130828 RDQ130828:RDR130828 RNM130828:RNN130828 RXI130828:RXJ130828 SHE130828:SHF130828 SRA130828:SRB130828 TAW130828:TAX130828 TKS130828:TKT130828 TUO130828:TUP130828 UEK130828:UEL130828 UOG130828:UOH130828 UYC130828:UYD130828 VHY130828:VHZ130828 VRU130828:VRV130828 WBQ130828:WBR130828 WLM130828:WLN130828 WVI130828:WVJ130828 C196364:D196364 IW196364:IX196364 SS196364:ST196364 ACO196364:ACP196364 AMK196364:AML196364 AWG196364:AWH196364 BGC196364:BGD196364 BPY196364:BPZ196364 BZU196364:BZV196364 CJQ196364:CJR196364 CTM196364:CTN196364 DDI196364:DDJ196364 DNE196364:DNF196364 DXA196364:DXB196364 EGW196364:EGX196364 EQS196364:EQT196364 FAO196364:FAP196364 FKK196364:FKL196364 FUG196364:FUH196364 GEC196364:GED196364 GNY196364:GNZ196364 GXU196364:GXV196364 HHQ196364:HHR196364 HRM196364:HRN196364 IBI196364:IBJ196364 ILE196364:ILF196364 IVA196364:IVB196364 JEW196364:JEX196364 JOS196364:JOT196364 JYO196364:JYP196364 KIK196364:KIL196364 KSG196364:KSH196364 LCC196364:LCD196364 LLY196364:LLZ196364 LVU196364:LVV196364 MFQ196364:MFR196364 MPM196364:MPN196364 MZI196364:MZJ196364 NJE196364:NJF196364 NTA196364:NTB196364 OCW196364:OCX196364 OMS196364:OMT196364 OWO196364:OWP196364 PGK196364:PGL196364 PQG196364:PQH196364 QAC196364:QAD196364 QJY196364:QJZ196364 QTU196364:QTV196364 RDQ196364:RDR196364 RNM196364:RNN196364 RXI196364:RXJ196364 SHE196364:SHF196364 SRA196364:SRB196364 TAW196364:TAX196364 TKS196364:TKT196364 TUO196364:TUP196364 UEK196364:UEL196364 UOG196364:UOH196364 UYC196364:UYD196364 VHY196364:VHZ196364 VRU196364:VRV196364 WBQ196364:WBR196364 WLM196364:WLN196364 WVI196364:WVJ196364 C261900:D261900 IW261900:IX261900 SS261900:ST261900 ACO261900:ACP261900 AMK261900:AML261900 AWG261900:AWH261900 BGC261900:BGD261900 BPY261900:BPZ261900 BZU261900:BZV261900 CJQ261900:CJR261900 CTM261900:CTN261900 DDI261900:DDJ261900 DNE261900:DNF261900 DXA261900:DXB261900 EGW261900:EGX261900 EQS261900:EQT261900 FAO261900:FAP261900 FKK261900:FKL261900 FUG261900:FUH261900 GEC261900:GED261900 GNY261900:GNZ261900 GXU261900:GXV261900 HHQ261900:HHR261900 HRM261900:HRN261900 IBI261900:IBJ261900 ILE261900:ILF261900 IVA261900:IVB261900 JEW261900:JEX261900 JOS261900:JOT261900 JYO261900:JYP261900 KIK261900:KIL261900 KSG261900:KSH261900 LCC261900:LCD261900 LLY261900:LLZ261900 LVU261900:LVV261900 MFQ261900:MFR261900 MPM261900:MPN261900 MZI261900:MZJ261900 NJE261900:NJF261900 NTA261900:NTB261900 OCW261900:OCX261900 OMS261900:OMT261900 OWO261900:OWP261900 PGK261900:PGL261900 PQG261900:PQH261900 QAC261900:QAD261900 QJY261900:QJZ261900 QTU261900:QTV261900 RDQ261900:RDR261900 RNM261900:RNN261900 RXI261900:RXJ261900 SHE261900:SHF261900 SRA261900:SRB261900 TAW261900:TAX261900 TKS261900:TKT261900 TUO261900:TUP261900 UEK261900:UEL261900 UOG261900:UOH261900 UYC261900:UYD261900 VHY261900:VHZ261900 VRU261900:VRV261900 WBQ261900:WBR261900 WLM261900:WLN261900 WVI261900:WVJ261900 C327436:D327436 IW327436:IX327436 SS327436:ST327436 ACO327436:ACP327436 AMK327436:AML327436 AWG327436:AWH327436 BGC327436:BGD327436 BPY327436:BPZ327436 BZU327436:BZV327436 CJQ327436:CJR327436 CTM327436:CTN327436 DDI327436:DDJ327436 DNE327436:DNF327436 DXA327436:DXB327436 EGW327436:EGX327436 EQS327436:EQT327436 FAO327436:FAP327436 FKK327436:FKL327436 FUG327436:FUH327436 GEC327436:GED327436 GNY327436:GNZ327436 GXU327436:GXV327436 HHQ327436:HHR327436 HRM327436:HRN327436 IBI327436:IBJ327436 ILE327436:ILF327436 IVA327436:IVB327436 JEW327436:JEX327436 JOS327436:JOT327436 JYO327436:JYP327436 KIK327436:KIL327436 KSG327436:KSH327436 LCC327436:LCD327436 LLY327436:LLZ327436 LVU327436:LVV327436 MFQ327436:MFR327436 MPM327436:MPN327436 MZI327436:MZJ327436 NJE327436:NJF327436 NTA327436:NTB327436 OCW327436:OCX327436 OMS327436:OMT327436 OWO327436:OWP327436 PGK327436:PGL327436 PQG327436:PQH327436 QAC327436:QAD327436 QJY327436:QJZ327436 QTU327436:QTV327436 RDQ327436:RDR327436 RNM327436:RNN327436 RXI327436:RXJ327436 SHE327436:SHF327436 SRA327436:SRB327436 TAW327436:TAX327436 TKS327436:TKT327436 TUO327436:TUP327436 UEK327436:UEL327436 UOG327436:UOH327436 UYC327436:UYD327436 VHY327436:VHZ327436 VRU327436:VRV327436 WBQ327436:WBR327436 WLM327436:WLN327436 WVI327436:WVJ327436 C392972:D392972 IW392972:IX392972 SS392972:ST392972 ACO392972:ACP392972 AMK392972:AML392972 AWG392972:AWH392972 BGC392972:BGD392972 BPY392972:BPZ392972 BZU392972:BZV392972 CJQ392972:CJR392972 CTM392972:CTN392972 DDI392972:DDJ392972 DNE392972:DNF392972 DXA392972:DXB392972 EGW392972:EGX392972 EQS392972:EQT392972 FAO392972:FAP392972 FKK392972:FKL392972 FUG392972:FUH392972 GEC392972:GED392972 GNY392972:GNZ392972 GXU392972:GXV392972 HHQ392972:HHR392972 HRM392972:HRN392972 IBI392972:IBJ392972 ILE392972:ILF392972 IVA392972:IVB392972 JEW392972:JEX392972 JOS392972:JOT392972 JYO392972:JYP392972 KIK392972:KIL392972 KSG392972:KSH392972 LCC392972:LCD392972 LLY392972:LLZ392972 LVU392972:LVV392972 MFQ392972:MFR392972 MPM392972:MPN392972 MZI392972:MZJ392972 NJE392972:NJF392972 NTA392972:NTB392972 OCW392972:OCX392972 OMS392972:OMT392972 OWO392972:OWP392972 PGK392972:PGL392972 PQG392972:PQH392972 QAC392972:QAD392972 QJY392972:QJZ392972 QTU392972:QTV392972 RDQ392972:RDR392972 RNM392972:RNN392972 RXI392972:RXJ392972 SHE392972:SHF392972 SRA392972:SRB392972 TAW392972:TAX392972 TKS392972:TKT392972 TUO392972:TUP392972 UEK392972:UEL392972 UOG392972:UOH392972 UYC392972:UYD392972 VHY392972:VHZ392972 VRU392972:VRV392972 WBQ392972:WBR392972 WLM392972:WLN392972 WVI392972:WVJ392972 C458508:D458508 IW458508:IX458508 SS458508:ST458508 ACO458508:ACP458508 AMK458508:AML458508 AWG458508:AWH458508 BGC458508:BGD458508 BPY458508:BPZ458508 BZU458508:BZV458508 CJQ458508:CJR458508 CTM458508:CTN458508 DDI458508:DDJ458508 DNE458508:DNF458508 DXA458508:DXB458508 EGW458508:EGX458508 EQS458508:EQT458508 FAO458508:FAP458508 FKK458508:FKL458508 FUG458508:FUH458508 GEC458508:GED458508 GNY458508:GNZ458508 GXU458508:GXV458508 HHQ458508:HHR458508 HRM458508:HRN458508 IBI458508:IBJ458508 ILE458508:ILF458508 IVA458508:IVB458508 JEW458508:JEX458508 JOS458508:JOT458508 JYO458508:JYP458508 KIK458508:KIL458508 KSG458508:KSH458508 LCC458508:LCD458508 LLY458508:LLZ458508 LVU458508:LVV458508 MFQ458508:MFR458508 MPM458508:MPN458508 MZI458508:MZJ458508 NJE458508:NJF458508 NTA458508:NTB458508 OCW458508:OCX458508 OMS458508:OMT458508 OWO458508:OWP458508 PGK458508:PGL458508 PQG458508:PQH458508 QAC458508:QAD458508 QJY458508:QJZ458508 QTU458508:QTV458508 RDQ458508:RDR458508 RNM458508:RNN458508 RXI458508:RXJ458508 SHE458508:SHF458508 SRA458508:SRB458508 TAW458508:TAX458508 TKS458508:TKT458508 TUO458508:TUP458508 UEK458508:UEL458508 UOG458508:UOH458508 UYC458508:UYD458508 VHY458508:VHZ458508 VRU458508:VRV458508 WBQ458508:WBR458508 WLM458508:WLN458508 WVI458508:WVJ458508 C524044:D524044 IW524044:IX524044 SS524044:ST524044 ACO524044:ACP524044 AMK524044:AML524044 AWG524044:AWH524044 BGC524044:BGD524044 BPY524044:BPZ524044 BZU524044:BZV524044 CJQ524044:CJR524044 CTM524044:CTN524044 DDI524044:DDJ524044 DNE524044:DNF524044 DXA524044:DXB524044 EGW524044:EGX524044 EQS524044:EQT524044 FAO524044:FAP524044 FKK524044:FKL524044 FUG524044:FUH524044 GEC524044:GED524044 GNY524044:GNZ524044 GXU524044:GXV524044 HHQ524044:HHR524044 HRM524044:HRN524044 IBI524044:IBJ524044 ILE524044:ILF524044 IVA524044:IVB524044 JEW524044:JEX524044 JOS524044:JOT524044 JYO524044:JYP524044 KIK524044:KIL524044 KSG524044:KSH524044 LCC524044:LCD524044 LLY524044:LLZ524044 LVU524044:LVV524044 MFQ524044:MFR524044 MPM524044:MPN524044 MZI524044:MZJ524044 NJE524044:NJF524044 NTA524044:NTB524044 OCW524044:OCX524044 OMS524044:OMT524044 OWO524044:OWP524044 PGK524044:PGL524044 PQG524044:PQH524044 QAC524044:QAD524044 QJY524044:QJZ524044 QTU524044:QTV524044 RDQ524044:RDR524044 RNM524044:RNN524044 RXI524044:RXJ524044 SHE524044:SHF524044 SRA524044:SRB524044 TAW524044:TAX524044 TKS524044:TKT524044 TUO524044:TUP524044 UEK524044:UEL524044 UOG524044:UOH524044 UYC524044:UYD524044 VHY524044:VHZ524044 VRU524044:VRV524044 WBQ524044:WBR524044 WLM524044:WLN524044 WVI524044:WVJ524044 C589580:D589580 IW589580:IX589580 SS589580:ST589580 ACO589580:ACP589580 AMK589580:AML589580 AWG589580:AWH589580 BGC589580:BGD589580 BPY589580:BPZ589580 BZU589580:BZV589580 CJQ589580:CJR589580 CTM589580:CTN589580 DDI589580:DDJ589580 DNE589580:DNF589580 DXA589580:DXB589580 EGW589580:EGX589580 EQS589580:EQT589580 FAO589580:FAP589580 FKK589580:FKL589580 FUG589580:FUH589580 GEC589580:GED589580 GNY589580:GNZ589580 GXU589580:GXV589580 HHQ589580:HHR589580 HRM589580:HRN589580 IBI589580:IBJ589580 ILE589580:ILF589580 IVA589580:IVB589580 JEW589580:JEX589580 JOS589580:JOT589580 JYO589580:JYP589580 KIK589580:KIL589580 KSG589580:KSH589580 LCC589580:LCD589580 LLY589580:LLZ589580 LVU589580:LVV589580 MFQ589580:MFR589580 MPM589580:MPN589580 MZI589580:MZJ589580 NJE589580:NJF589580 NTA589580:NTB589580 OCW589580:OCX589580 OMS589580:OMT589580 OWO589580:OWP589580 PGK589580:PGL589580 PQG589580:PQH589580 QAC589580:QAD589580 QJY589580:QJZ589580 QTU589580:QTV589580 RDQ589580:RDR589580 RNM589580:RNN589580 RXI589580:RXJ589580 SHE589580:SHF589580 SRA589580:SRB589580 TAW589580:TAX589580 TKS589580:TKT589580 TUO589580:TUP589580 UEK589580:UEL589580 UOG589580:UOH589580 UYC589580:UYD589580 VHY589580:VHZ589580 VRU589580:VRV589580 WBQ589580:WBR589580 WLM589580:WLN589580 WVI589580:WVJ589580 C655116:D655116 IW655116:IX655116 SS655116:ST655116 ACO655116:ACP655116 AMK655116:AML655116 AWG655116:AWH655116 BGC655116:BGD655116 BPY655116:BPZ655116 BZU655116:BZV655116 CJQ655116:CJR655116 CTM655116:CTN655116 DDI655116:DDJ655116 DNE655116:DNF655116 DXA655116:DXB655116 EGW655116:EGX655116 EQS655116:EQT655116 FAO655116:FAP655116 FKK655116:FKL655116 FUG655116:FUH655116 GEC655116:GED655116 GNY655116:GNZ655116 GXU655116:GXV655116 HHQ655116:HHR655116 HRM655116:HRN655116 IBI655116:IBJ655116 ILE655116:ILF655116 IVA655116:IVB655116 JEW655116:JEX655116 JOS655116:JOT655116 JYO655116:JYP655116 KIK655116:KIL655116 KSG655116:KSH655116 LCC655116:LCD655116 LLY655116:LLZ655116 LVU655116:LVV655116 MFQ655116:MFR655116 MPM655116:MPN655116 MZI655116:MZJ655116 NJE655116:NJF655116 NTA655116:NTB655116 OCW655116:OCX655116 OMS655116:OMT655116 OWO655116:OWP655116 PGK655116:PGL655116 PQG655116:PQH655116 QAC655116:QAD655116 QJY655116:QJZ655116 QTU655116:QTV655116 RDQ655116:RDR655116 RNM655116:RNN655116 RXI655116:RXJ655116 SHE655116:SHF655116 SRA655116:SRB655116 TAW655116:TAX655116 TKS655116:TKT655116 TUO655116:TUP655116 UEK655116:UEL655116 UOG655116:UOH655116 UYC655116:UYD655116 VHY655116:VHZ655116 VRU655116:VRV655116 WBQ655116:WBR655116 WLM655116:WLN655116 WVI655116:WVJ655116 C720652:D720652 IW720652:IX720652 SS720652:ST720652 ACO720652:ACP720652 AMK720652:AML720652 AWG720652:AWH720652 BGC720652:BGD720652 BPY720652:BPZ720652 BZU720652:BZV720652 CJQ720652:CJR720652 CTM720652:CTN720652 DDI720652:DDJ720652 DNE720652:DNF720652 DXA720652:DXB720652 EGW720652:EGX720652 EQS720652:EQT720652 FAO720652:FAP720652 FKK720652:FKL720652 FUG720652:FUH720652 GEC720652:GED720652 GNY720652:GNZ720652 GXU720652:GXV720652 HHQ720652:HHR720652 HRM720652:HRN720652 IBI720652:IBJ720652 ILE720652:ILF720652 IVA720652:IVB720652 JEW720652:JEX720652 JOS720652:JOT720652 JYO720652:JYP720652 KIK720652:KIL720652 KSG720652:KSH720652 LCC720652:LCD720652 LLY720652:LLZ720652 LVU720652:LVV720652 MFQ720652:MFR720652 MPM720652:MPN720652 MZI720652:MZJ720652 NJE720652:NJF720652 NTA720652:NTB720652 OCW720652:OCX720652 OMS720652:OMT720652 OWO720652:OWP720652 PGK720652:PGL720652 PQG720652:PQH720652 QAC720652:QAD720652 QJY720652:QJZ720652 QTU720652:QTV720652 RDQ720652:RDR720652 RNM720652:RNN720652 RXI720652:RXJ720652 SHE720652:SHF720652 SRA720652:SRB720652 TAW720652:TAX720652 TKS720652:TKT720652 TUO720652:TUP720652 UEK720652:UEL720652 UOG720652:UOH720652 UYC720652:UYD720652 VHY720652:VHZ720652 VRU720652:VRV720652 WBQ720652:WBR720652 WLM720652:WLN720652 WVI720652:WVJ720652 C786188:D786188 IW786188:IX786188 SS786188:ST786188 ACO786188:ACP786188 AMK786188:AML786188 AWG786188:AWH786188 BGC786188:BGD786188 BPY786188:BPZ786188 BZU786188:BZV786188 CJQ786188:CJR786188 CTM786188:CTN786188 DDI786188:DDJ786188 DNE786188:DNF786188 DXA786188:DXB786188 EGW786188:EGX786188 EQS786188:EQT786188 FAO786188:FAP786188 FKK786188:FKL786188 FUG786188:FUH786188 GEC786188:GED786188 GNY786188:GNZ786188 GXU786188:GXV786188 HHQ786188:HHR786188 HRM786188:HRN786188 IBI786188:IBJ786188 ILE786188:ILF786188 IVA786188:IVB786188 JEW786188:JEX786188 JOS786188:JOT786188 JYO786188:JYP786188 KIK786188:KIL786188 KSG786188:KSH786188 LCC786188:LCD786188 LLY786188:LLZ786188 LVU786188:LVV786188 MFQ786188:MFR786188 MPM786188:MPN786188 MZI786188:MZJ786188 NJE786188:NJF786188 NTA786188:NTB786188 OCW786188:OCX786188 OMS786188:OMT786188 OWO786188:OWP786188 PGK786188:PGL786188 PQG786188:PQH786188 QAC786188:QAD786188 QJY786188:QJZ786188 QTU786188:QTV786188 RDQ786188:RDR786188 RNM786188:RNN786188 RXI786188:RXJ786188 SHE786188:SHF786188 SRA786188:SRB786188 TAW786188:TAX786188 TKS786188:TKT786188 TUO786188:TUP786188 UEK786188:UEL786188 UOG786188:UOH786188 UYC786188:UYD786188 VHY786188:VHZ786188 VRU786188:VRV786188 WBQ786188:WBR786188 WLM786188:WLN786188 WVI786188:WVJ786188 C851724:D851724 IW851724:IX851724 SS851724:ST851724 ACO851724:ACP851724 AMK851724:AML851724 AWG851724:AWH851724 BGC851724:BGD851724 BPY851724:BPZ851724 BZU851724:BZV851724 CJQ851724:CJR851724 CTM851724:CTN851724 DDI851724:DDJ851724 DNE851724:DNF851724 DXA851724:DXB851724 EGW851724:EGX851724 EQS851724:EQT851724 FAO851724:FAP851724 FKK851724:FKL851724 FUG851724:FUH851724 GEC851724:GED851724 GNY851724:GNZ851724 GXU851724:GXV851724 HHQ851724:HHR851724 HRM851724:HRN851724 IBI851724:IBJ851724 ILE851724:ILF851724 IVA851724:IVB851724 JEW851724:JEX851724 JOS851724:JOT851724 JYO851724:JYP851724 KIK851724:KIL851724 KSG851724:KSH851724 LCC851724:LCD851724 LLY851724:LLZ851724 LVU851724:LVV851724 MFQ851724:MFR851724 MPM851724:MPN851724 MZI851724:MZJ851724 NJE851724:NJF851724 NTA851724:NTB851724 OCW851724:OCX851724 OMS851724:OMT851724 OWO851724:OWP851724 PGK851724:PGL851724 PQG851724:PQH851724 QAC851724:QAD851724 QJY851724:QJZ851724 QTU851724:QTV851724 RDQ851724:RDR851724 RNM851724:RNN851724 RXI851724:RXJ851724 SHE851724:SHF851724 SRA851724:SRB851724 TAW851724:TAX851724 TKS851724:TKT851724 TUO851724:TUP851724 UEK851724:UEL851724 UOG851724:UOH851724 UYC851724:UYD851724 VHY851724:VHZ851724 VRU851724:VRV851724 WBQ851724:WBR851724 WLM851724:WLN851724 WVI851724:WVJ851724 C917260:D917260 IW917260:IX917260 SS917260:ST917260 ACO917260:ACP917260 AMK917260:AML917260 AWG917260:AWH917260 BGC917260:BGD917260 BPY917260:BPZ917260 BZU917260:BZV917260 CJQ917260:CJR917260 CTM917260:CTN917260 DDI917260:DDJ917260 DNE917260:DNF917260 DXA917260:DXB917260 EGW917260:EGX917260 EQS917260:EQT917260 FAO917260:FAP917260 FKK917260:FKL917260 FUG917260:FUH917260 GEC917260:GED917260 GNY917260:GNZ917260 GXU917260:GXV917260 HHQ917260:HHR917260 HRM917260:HRN917260 IBI917260:IBJ917260 ILE917260:ILF917260 IVA917260:IVB917260 JEW917260:JEX917260 JOS917260:JOT917260 JYO917260:JYP917260 KIK917260:KIL917260 KSG917260:KSH917260 LCC917260:LCD917260 LLY917260:LLZ917260 LVU917260:LVV917260 MFQ917260:MFR917260 MPM917260:MPN917260 MZI917260:MZJ917260 NJE917260:NJF917260 NTA917260:NTB917260 OCW917260:OCX917260 OMS917260:OMT917260 OWO917260:OWP917260 PGK917260:PGL917260 PQG917260:PQH917260 QAC917260:QAD917260 QJY917260:QJZ917260 QTU917260:QTV917260 RDQ917260:RDR917260 RNM917260:RNN917260 RXI917260:RXJ917260 SHE917260:SHF917260 SRA917260:SRB917260 TAW917260:TAX917260 TKS917260:TKT917260 TUO917260:TUP917260 UEK917260:UEL917260 UOG917260:UOH917260 UYC917260:UYD917260 VHY917260:VHZ917260 VRU917260:VRV917260 WBQ917260:WBR917260 WLM917260:WLN917260 WVI917260:WVJ917260 C982796:D982796 IW982796:IX982796 SS982796:ST982796 ACO982796:ACP982796 AMK982796:AML982796 AWG982796:AWH982796 BGC982796:BGD982796 BPY982796:BPZ982796 BZU982796:BZV982796 CJQ982796:CJR982796 CTM982796:CTN982796 DDI982796:DDJ982796 DNE982796:DNF982796 DXA982796:DXB982796 EGW982796:EGX982796 EQS982796:EQT982796 FAO982796:FAP982796 FKK982796:FKL982796 FUG982796:FUH982796 GEC982796:GED982796 GNY982796:GNZ982796 GXU982796:GXV982796 HHQ982796:HHR982796 HRM982796:HRN982796 IBI982796:IBJ982796 ILE982796:ILF982796 IVA982796:IVB982796 JEW982796:JEX982796 JOS982796:JOT982796 JYO982796:JYP982796 KIK982796:KIL982796 KSG982796:KSH982796 LCC982796:LCD982796 LLY982796:LLZ982796 LVU982796:LVV982796 MFQ982796:MFR982796 MPM982796:MPN982796 MZI982796:MZJ982796 NJE982796:NJF982796 NTA982796:NTB982796 OCW982796:OCX982796 OMS982796:OMT982796 OWO982796:OWP982796 PGK982796:PGL982796 PQG982796:PQH982796 QAC982796:QAD982796 QJY982796:QJZ982796 QTU982796:QTV982796 RDQ982796:RDR982796 RNM982796:RNN982796 RXI982796:RXJ982796 SHE982796:SHF982796 SRA982796:SRB982796 TAW982796:TAX982796 TKS982796:TKT982796 TUO982796:TUP982796 UEK982796:UEL982796 UOG982796:UOH982796 UYC982796:UYD982796 VHY982796:VHZ982796 VRU982796:VRV982796 WBQ982796:WBR982796" xr:uid="{00000000-0002-0000-1000-000001000000}">
      <formula1>#REF!</formula1>
    </dataValidation>
    <dataValidation type="list" allowBlank="1" showInputMessage="1" showErrorMessage="1" sqref="WVI982803:WVJ982803 WLM982803:WLN982803 WBQ982803:WBR982803 VRU982803:VRV982803 VHY982803:VHZ982803 UYC982803:UYD982803 UOG982803:UOH982803 UEK982803:UEL982803 TUO982803:TUP982803 TKS982803:TKT982803 TAW982803:TAX982803 SRA982803:SRB982803 SHE982803:SHF982803 RXI982803:RXJ982803 RNM982803:RNN982803 RDQ982803:RDR982803 QTU982803:QTV982803 QJY982803:QJZ982803 QAC982803:QAD982803 PQG982803:PQH982803 PGK982803:PGL982803 OWO982803:OWP982803 OMS982803:OMT982803 OCW982803:OCX982803 NTA982803:NTB982803 NJE982803:NJF982803 MZI982803:MZJ982803 MPM982803:MPN982803 MFQ982803:MFR982803 LVU982803:LVV982803 LLY982803:LLZ982803 LCC982803:LCD982803 KSG982803:KSH982803 KIK982803:KIL982803 JYO982803:JYP982803 JOS982803:JOT982803 JEW982803:JEX982803 IVA982803:IVB982803 ILE982803:ILF982803 IBI982803:IBJ982803 HRM982803:HRN982803 HHQ982803:HHR982803 GXU982803:GXV982803 GNY982803:GNZ982803 GEC982803:GED982803 FUG982803:FUH982803 FKK982803:FKL982803 FAO982803:FAP982803 EQS982803:EQT982803 EGW982803:EGX982803 DXA982803:DXB982803 DNE982803:DNF982803 DDI982803:DDJ982803 CTM982803:CTN982803 CJQ982803:CJR982803 BZU982803:BZV982803 BPY982803:BPZ982803 BGC982803:BGD982803 AWG982803:AWH982803 AMK982803:AML982803 ACO982803:ACP982803 SS982803:ST982803 IW982803:IX982803 C982803:D982803 WVI917267:WVJ917267 WLM917267:WLN917267 WBQ917267:WBR917267 VRU917267:VRV917267 VHY917267:VHZ917267 UYC917267:UYD917267 UOG917267:UOH917267 UEK917267:UEL917267 TUO917267:TUP917267 TKS917267:TKT917267 TAW917267:TAX917267 SRA917267:SRB917267 SHE917267:SHF917267 RXI917267:RXJ917267 RNM917267:RNN917267 RDQ917267:RDR917267 QTU917267:QTV917267 QJY917267:QJZ917267 QAC917267:QAD917267 PQG917267:PQH917267 PGK917267:PGL917267 OWO917267:OWP917267 OMS917267:OMT917267 OCW917267:OCX917267 NTA917267:NTB917267 NJE917267:NJF917267 MZI917267:MZJ917267 MPM917267:MPN917267 MFQ917267:MFR917267 LVU917267:LVV917267 LLY917267:LLZ917267 LCC917267:LCD917267 KSG917267:KSH917267 KIK917267:KIL917267 JYO917267:JYP917267 JOS917267:JOT917267 JEW917267:JEX917267 IVA917267:IVB917267 ILE917267:ILF917267 IBI917267:IBJ917267 HRM917267:HRN917267 HHQ917267:HHR917267 GXU917267:GXV917267 GNY917267:GNZ917267 GEC917267:GED917267 FUG917267:FUH917267 FKK917267:FKL917267 FAO917267:FAP917267 EQS917267:EQT917267 EGW917267:EGX917267 DXA917267:DXB917267 DNE917267:DNF917267 DDI917267:DDJ917267 CTM917267:CTN917267 CJQ917267:CJR917267 BZU917267:BZV917267 BPY917267:BPZ917267 BGC917267:BGD917267 AWG917267:AWH917267 AMK917267:AML917267 ACO917267:ACP917267 SS917267:ST917267 IW917267:IX917267 C917267:D917267 WVI851731:WVJ851731 WLM851731:WLN851731 WBQ851731:WBR851731 VRU851731:VRV851731 VHY851731:VHZ851731 UYC851731:UYD851731 UOG851731:UOH851731 UEK851731:UEL851731 TUO851731:TUP851731 TKS851731:TKT851731 TAW851731:TAX851731 SRA851731:SRB851731 SHE851731:SHF851731 RXI851731:RXJ851731 RNM851731:RNN851731 RDQ851731:RDR851731 QTU851731:QTV851731 QJY851731:QJZ851731 QAC851731:QAD851731 PQG851731:PQH851731 PGK851731:PGL851731 OWO851731:OWP851731 OMS851731:OMT851731 OCW851731:OCX851731 NTA851731:NTB851731 NJE851731:NJF851731 MZI851731:MZJ851731 MPM851731:MPN851731 MFQ851731:MFR851731 LVU851731:LVV851731 LLY851731:LLZ851731 LCC851731:LCD851731 KSG851731:KSH851731 KIK851731:KIL851731 JYO851731:JYP851731 JOS851731:JOT851731 JEW851731:JEX851731 IVA851731:IVB851731 ILE851731:ILF851731 IBI851731:IBJ851731 HRM851731:HRN851731 HHQ851731:HHR851731 GXU851731:GXV851731 GNY851731:GNZ851731 GEC851731:GED851731 FUG851731:FUH851731 FKK851731:FKL851731 FAO851731:FAP851731 EQS851731:EQT851731 EGW851731:EGX851731 DXA851731:DXB851731 DNE851731:DNF851731 DDI851731:DDJ851731 CTM851731:CTN851731 CJQ851731:CJR851731 BZU851731:BZV851731 BPY851731:BPZ851731 BGC851731:BGD851731 AWG851731:AWH851731 AMK851731:AML851731 ACO851731:ACP851731 SS851731:ST851731 IW851731:IX851731 C851731:D851731 WVI786195:WVJ786195 WLM786195:WLN786195 WBQ786195:WBR786195 VRU786195:VRV786195 VHY786195:VHZ786195 UYC786195:UYD786195 UOG786195:UOH786195 UEK786195:UEL786195 TUO786195:TUP786195 TKS786195:TKT786195 TAW786195:TAX786195 SRA786195:SRB786195 SHE786195:SHF786195 RXI786195:RXJ786195 RNM786195:RNN786195 RDQ786195:RDR786195 QTU786195:QTV786195 QJY786195:QJZ786195 QAC786195:QAD786195 PQG786195:PQH786195 PGK786195:PGL786195 OWO786195:OWP786195 OMS786195:OMT786195 OCW786195:OCX786195 NTA786195:NTB786195 NJE786195:NJF786195 MZI786195:MZJ786195 MPM786195:MPN786195 MFQ786195:MFR786195 LVU786195:LVV786195 LLY786195:LLZ786195 LCC786195:LCD786195 KSG786195:KSH786195 KIK786195:KIL786195 JYO786195:JYP786195 JOS786195:JOT786195 JEW786195:JEX786195 IVA786195:IVB786195 ILE786195:ILF786195 IBI786195:IBJ786195 HRM786195:HRN786195 HHQ786195:HHR786195 GXU786195:GXV786195 GNY786195:GNZ786195 GEC786195:GED786195 FUG786195:FUH786195 FKK786195:FKL786195 FAO786195:FAP786195 EQS786195:EQT786195 EGW786195:EGX786195 DXA786195:DXB786195 DNE786195:DNF786195 DDI786195:DDJ786195 CTM786195:CTN786195 CJQ786195:CJR786195 BZU786195:BZV786195 BPY786195:BPZ786195 BGC786195:BGD786195 AWG786195:AWH786195 AMK786195:AML786195 ACO786195:ACP786195 SS786195:ST786195 IW786195:IX786195 C786195:D786195 WVI720659:WVJ720659 WLM720659:WLN720659 WBQ720659:WBR720659 VRU720659:VRV720659 VHY720659:VHZ720659 UYC720659:UYD720659 UOG720659:UOH720659 UEK720659:UEL720659 TUO720659:TUP720659 TKS720659:TKT720659 TAW720659:TAX720659 SRA720659:SRB720659 SHE720659:SHF720659 RXI720659:RXJ720659 RNM720659:RNN720659 RDQ720659:RDR720659 QTU720659:QTV720659 QJY720659:QJZ720659 QAC720659:QAD720659 PQG720659:PQH720659 PGK720659:PGL720659 OWO720659:OWP720659 OMS720659:OMT720659 OCW720659:OCX720659 NTA720659:NTB720659 NJE720659:NJF720659 MZI720659:MZJ720659 MPM720659:MPN720659 MFQ720659:MFR720659 LVU720659:LVV720659 LLY720659:LLZ720659 LCC720659:LCD720659 KSG720659:KSH720659 KIK720659:KIL720659 JYO720659:JYP720659 JOS720659:JOT720659 JEW720659:JEX720659 IVA720659:IVB720659 ILE720659:ILF720659 IBI720659:IBJ720659 HRM720659:HRN720659 HHQ720659:HHR720659 GXU720659:GXV720659 GNY720659:GNZ720659 GEC720659:GED720659 FUG720659:FUH720659 FKK720659:FKL720659 FAO720659:FAP720659 EQS720659:EQT720659 EGW720659:EGX720659 DXA720659:DXB720659 DNE720659:DNF720659 DDI720659:DDJ720659 CTM720659:CTN720659 CJQ720659:CJR720659 BZU720659:BZV720659 BPY720659:BPZ720659 BGC720659:BGD720659 AWG720659:AWH720659 AMK720659:AML720659 ACO720659:ACP720659 SS720659:ST720659 IW720659:IX720659 C720659:D720659 WVI655123:WVJ655123 WLM655123:WLN655123 WBQ655123:WBR655123 VRU655123:VRV655123 VHY655123:VHZ655123 UYC655123:UYD655123 UOG655123:UOH655123 UEK655123:UEL655123 TUO655123:TUP655123 TKS655123:TKT655123 TAW655123:TAX655123 SRA655123:SRB655123 SHE655123:SHF655123 RXI655123:RXJ655123 RNM655123:RNN655123 RDQ655123:RDR655123 QTU655123:QTV655123 QJY655123:QJZ655123 QAC655123:QAD655123 PQG655123:PQH655123 PGK655123:PGL655123 OWO655123:OWP655123 OMS655123:OMT655123 OCW655123:OCX655123 NTA655123:NTB655123 NJE655123:NJF655123 MZI655123:MZJ655123 MPM655123:MPN655123 MFQ655123:MFR655123 LVU655123:LVV655123 LLY655123:LLZ655123 LCC655123:LCD655123 KSG655123:KSH655123 KIK655123:KIL655123 JYO655123:JYP655123 JOS655123:JOT655123 JEW655123:JEX655123 IVA655123:IVB655123 ILE655123:ILF655123 IBI655123:IBJ655123 HRM655123:HRN655123 HHQ655123:HHR655123 GXU655123:GXV655123 GNY655123:GNZ655123 GEC655123:GED655123 FUG655123:FUH655123 FKK655123:FKL655123 FAO655123:FAP655123 EQS655123:EQT655123 EGW655123:EGX655123 DXA655123:DXB655123 DNE655123:DNF655123 DDI655123:DDJ655123 CTM655123:CTN655123 CJQ655123:CJR655123 BZU655123:BZV655123 BPY655123:BPZ655123 BGC655123:BGD655123 AWG655123:AWH655123 AMK655123:AML655123 ACO655123:ACP655123 SS655123:ST655123 IW655123:IX655123 C655123:D655123 WVI589587:WVJ589587 WLM589587:WLN589587 WBQ589587:WBR589587 VRU589587:VRV589587 VHY589587:VHZ589587 UYC589587:UYD589587 UOG589587:UOH589587 UEK589587:UEL589587 TUO589587:TUP589587 TKS589587:TKT589587 TAW589587:TAX589587 SRA589587:SRB589587 SHE589587:SHF589587 RXI589587:RXJ589587 RNM589587:RNN589587 RDQ589587:RDR589587 QTU589587:QTV589587 QJY589587:QJZ589587 QAC589587:QAD589587 PQG589587:PQH589587 PGK589587:PGL589587 OWO589587:OWP589587 OMS589587:OMT589587 OCW589587:OCX589587 NTA589587:NTB589587 NJE589587:NJF589587 MZI589587:MZJ589587 MPM589587:MPN589587 MFQ589587:MFR589587 LVU589587:LVV589587 LLY589587:LLZ589587 LCC589587:LCD589587 KSG589587:KSH589587 KIK589587:KIL589587 JYO589587:JYP589587 JOS589587:JOT589587 JEW589587:JEX589587 IVA589587:IVB589587 ILE589587:ILF589587 IBI589587:IBJ589587 HRM589587:HRN589587 HHQ589587:HHR589587 GXU589587:GXV589587 GNY589587:GNZ589587 GEC589587:GED589587 FUG589587:FUH589587 FKK589587:FKL589587 FAO589587:FAP589587 EQS589587:EQT589587 EGW589587:EGX589587 DXA589587:DXB589587 DNE589587:DNF589587 DDI589587:DDJ589587 CTM589587:CTN589587 CJQ589587:CJR589587 BZU589587:BZV589587 BPY589587:BPZ589587 BGC589587:BGD589587 AWG589587:AWH589587 AMK589587:AML589587 ACO589587:ACP589587 SS589587:ST589587 IW589587:IX589587 C589587:D589587 WVI524051:WVJ524051 WLM524051:WLN524051 WBQ524051:WBR524051 VRU524051:VRV524051 VHY524051:VHZ524051 UYC524051:UYD524051 UOG524051:UOH524051 UEK524051:UEL524051 TUO524051:TUP524051 TKS524051:TKT524051 TAW524051:TAX524051 SRA524051:SRB524051 SHE524051:SHF524051 RXI524051:RXJ524051 RNM524051:RNN524051 RDQ524051:RDR524051 QTU524051:QTV524051 QJY524051:QJZ524051 QAC524051:QAD524051 PQG524051:PQH524051 PGK524051:PGL524051 OWO524051:OWP524051 OMS524051:OMT524051 OCW524051:OCX524051 NTA524051:NTB524051 NJE524051:NJF524051 MZI524051:MZJ524051 MPM524051:MPN524051 MFQ524051:MFR524051 LVU524051:LVV524051 LLY524051:LLZ524051 LCC524051:LCD524051 KSG524051:KSH524051 KIK524051:KIL524051 JYO524051:JYP524051 JOS524051:JOT524051 JEW524051:JEX524051 IVA524051:IVB524051 ILE524051:ILF524051 IBI524051:IBJ524051 HRM524051:HRN524051 HHQ524051:HHR524051 GXU524051:GXV524051 GNY524051:GNZ524051 GEC524051:GED524051 FUG524051:FUH524051 FKK524051:FKL524051 FAO524051:FAP524051 EQS524051:EQT524051 EGW524051:EGX524051 DXA524051:DXB524051 DNE524051:DNF524051 DDI524051:DDJ524051 CTM524051:CTN524051 CJQ524051:CJR524051 BZU524051:BZV524051 BPY524051:BPZ524051 BGC524051:BGD524051 AWG524051:AWH524051 AMK524051:AML524051 ACO524051:ACP524051 SS524051:ST524051 IW524051:IX524051 C524051:D524051 WVI458515:WVJ458515 WLM458515:WLN458515 WBQ458515:WBR458515 VRU458515:VRV458515 VHY458515:VHZ458515 UYC458515:UYD458515 UOG458515:UOH458515 UEK458515:UEL458515 TUO458515:TUP458515 TKS458515:TKT458515 TAW458515:TAX458515 SRA458515:SRB458515 SHE458515:SHF458515 RXI458515:RXJ458515 RNM458515:RNN458515 RDQ458515:RDR458515 QTU458515:QTV458515 QJY458515:QJZ458515 QAC458515:QAD458515 PQG458515:PQH458515 PGK458515:PGL458515 OWO458515:OWP458515 OMS458515:OMT458515 OCW458515:OCX458515 NTA458515:NTB458515 NJE458515:NJF458515 MZI458515:MZJ458515 MPM458515:MPN458515 MFQ458515:MFR458515 LVU458515:LVV458515 LLY458515:LLZ458515 LCC458515:LCD458515 KSG458515:KSH458515 KIK458515:KIL458515 JYO458515:JYP458515 JOS458515:JOT458515 JEW458515:JEX458515 IVA458515:IVB458515 ILE458515:ILF458515 IBI458515:IBJ458515 HRM458515:HRN458515 HHQ458515:HHR458515 GXU458515:GXV458515 GNY458515:GNZ458515 GEC458515:GED458515 FUG458515:FUH458515 FKK458515:FKL458515 FAO458515:FAP458515 EQS458515:EQT458515 EGW458515:EGX458515 DXA458515:DXB458515 DNE458515:DNF458515 DDI458515:DDJ458515 CTM458515:CTN458515 CJQ458515:CJR458515 BZU458515:BZV458515 BPY458515:BPZ458515 BGC458515:BGD458515 AWG458515:AWH458515 AMK458515:AML458515 ACO458515:ACP458515 SS458515:ST458515 IW458515:IX458515 C458515:D458515 WVI392979:WVJ392979 WLM392979:WLN392979 WBQ392979:WBR392979 VRU392979:VRV392979 VHY392979:VHZ392979 UYC392979:UYD392979 UOG392979:UOH392979 UEK392979:UEL392979 TUO392979:TUP392979 TKS392979:TKT392979 TAW392979:TAX392979 SRA392979:SRB392979 SHE392979:SHF392979 RXI392979:RXJ392979 RNM392979:RNN392979 RDQ392979:RDR392979 QTU392979:QTV392979 QJY392979:QJZ392979 QAC392979:QAD392979 PQG392979:PQH392979 PGK392979:PGL392979 OWO392979:OWP392979 OMS392979:OMT392979 OCW392979:OCX392979 NTA392979:NTB392979 NJE392979:NJF392979 MZI392979:MZJ392979 MPM392979:MPN392979 MFQ392979:MFR392979 LVU392979:LVV392979 LLY392979:LLZ392979 LCC392979:LCD392979 KSG392979:KSH392979 KIK392979:KIL392979 JYO392979:JYP392979 JOS392979:JOT392979 JEW392979:JEX392979 IVA392979:IVB392979 ILE392979:ILF392979 IBI392979:IBJ392979 HRM392979:HRN392979 HHQ392979:HHR392979 GXU392979:GXV392979 GNY392979:GNZ392979 GEC392979:GED392979 FUG392979:FUH392979 FKK392979:FKL392979 FAO392979:FAP392979 EQS392979:EQT392979 EGW392979:EGX392979 DXA392979:DXB392979 DNE392979:DNF392979 DDI392979:DDJ392979 CTM392979:CTN392979 CJQ392979:CJR392979 BZU392979:BZV392979 BPY392979:BPZ392979 BGC392979:BGD392979 AWG392979:AWH392979 AMK392979:AML392979 ACO392979:ACP392979 SS392979:ST392979 IW392979:IX392979 C392979:D392979 WVI327443:WVJ327443 WLM327443:WLN327443 WBQ327443:WBR327443 VRU327443:VRV327443 VHY327443:VHZ327443 UYC327443:UYD327443 UOG327443:UOH327443 UEK327443:UEL327443 TUO327443:TUP327443 TKS327443:TKT327443 TAW327443:TAX327443 SRA327443:SRB327443 SHE327443:SHF327443 RXI327443:RXJ327443 RNM327443:RNN327443 RDQ327443:RDR327443 QTU327443:QTV327443 QJY327443:QJZ327443 QAC327443:QAD327443 PQG327443:PQH327443 PGK327443:PGL327443 OWO327443:OWP327443 OMS327443:OMT327443 OCW327443:OCX327443 NTA327443:NTB327443 NJE327443:NJF327443 MZI327443:MZJ327443 MPM327443:MPN327443 MFQ327443:MFR327443 LVU327443:LVV327443 LLY327443:LLZ327443 LCC327443:LCD327443 KSG327443:KSH327443 KIK327443:KIL327443 JYO327443:JYP327443 JOS327443:JOT327443 JEW327443:JEX327443 IVA327443:IVB327443 ILE327443:ILF327443 IBI327443:IBJ327443 HRM327443:HRN327443 HHQ327443:HHR327443 GXU327443:GXV327443 GNY327443:GNZ327443 GEC327443:GED327443 FUG327443:FUH327443 FKK327443:FKL327443 FAO327443:FAP327443 EQS327443:EQT327443 EGW327443:EGX327443 DXA327443:DXB327443 DNE327443:DNF327443 DDI327443:DDJ327443 CTM327443:CTN327443 CJQ327443:CJR327443 BZU327443:BZV327443 BPY327443:BPZ327443 BGC327443:BGD327443 AWG327443:AWH327443 AMK327443:AML327443 ACO327443:ACP327443 SS327443:ST327443 IW327443:IX327443 C327443:D327443 WVI261907:WVJ261907 WLM261907:WLN261907 WBQ261907:WBR261907 VRU261907:VRV261907 VHY261907:VHZ261907 UYC261907:UYD261907 UOG261907:UOH261907 UEK261907:UEL261907 TUO261907:TUP261907 TKS261907:TKT261907 TAW261907:TAX261907 SRA261907:SRB261907 SHE261907:SHF261907 RXI261907:RXJ261907 RNM261907:RNN261907 RDQ261907:RDR261907 QTU261907:QTV261907 QJY261907:QJZ261907 QAC261907:QAD261907 PQG261907:PQH261907 PGK261907:PGL261907 OWO261907:OWP261907 OMS261907:OMT261907 OCW261907:OCX261907 NTA261907:NTB261907 NJE261907:NJF261907 MZI261907:MZJ261907 MPM261907:MPN261907 MFQ261907:MFR261907 LVU261907:LVV261907 LLY261907:LLZ261907 LCC261907:LCD261907 KSG261907:KSH261907 KIK261907:KIL261907 JYO261907:JYP261907 JOS261907:JOT261907 JEW261907:JEX261907 IVA261907:IVB261907 ILE261907:ILF261907 IBI261907:IBJ261907 HRM261907:HRN261907 HHQ261907:HHR261907 GXU261907:GXV261907 GNY261907:GNZ261907 GEC261907:GED261907 FUG261907:FUH261907 FKK261907:FKL261907 FAO261907:FAP261907 EQS261907:EQT261907 EGW261907:EGX261907 DXA261907:DXB261907 DNE261907:DNF261907 DDI261907:DDJ261907 CTM261907:CTN261907 CJQ261907:CJR261907 BZU261907:BZV261907 BPY261907:BPZ261907 BGC261907:BGD261907 AWG261907:AWH261907 AMK261907:AML261907 ACO261907:ACP261907 SS261907:ST261907 IW261907:IX261907 C261907:D261907 WVI196371:WVJ196371 WLM196371:WLN196371 WBQ196371:WBR196371 VRU196371:VRV196371 VHY196371:VHZ196371 UYC196371:UYD196371 UOG196371:UOH196371 UEK196371:UEL196371 TUO196371:TUP196371 TKS196371:TKT196371 TAW196371:TAX196371 SRA196371:SRB196371 SHE196371:SHF196371 RXI196371:RXJ196371 RNM196371:RNN196371 RDQ196371:RDR196371 QTU196371:QTV196371 QJY196371:QJZ196371 QAC196371:QAD196371 PQG196371:PQH196371 PGK196371:PGL196371 OWO196371:OWP196371 OMS196371:OMT196371 OCW196371:OCX196371 NTA196371:NTB196371 NJE196371:NJF196371 MZI196371:MZJ196371 MPM196371:MPN196371 MFQ196371:MFR196371 LVU196371:LVV196371 LLY196371:LLZ196371 LCC196371:LCD196371 KSG196371:KSH196371 KIK196371:KIL196371 JYO196371:JYP196371 JOS196371:JOT196371 JEW196371:JEX196371 IVA196371:IVB196371 ILE196371:ILF196371 IBI196371:IBJ196371 HRM196371:HRN196371 HHQ196371:HHR196371 GXU196371:GXV196371 GNY196371:GNZ196371 GEC196371:GED196371 FUG196371:FUH196371 FKK196371:FKL196371 FAO196371:FAP196371 EQS196371:EQT196371 EGW196371:EGX196371 DXA196371:DXB196371 DNE196371:DNF196371 DDI196371:DDJ196371 CTM196371:CTN196371 CJQ196371:CJR196371 BZU196371:BZV196371 BPY196371:BPZ196371 BGC196371:BGD196371 AWG196371:AWH196371 AMK196371:AML196371 ACO196371:ACP196371 SS196371:ST196371 IW196371:IX196371 C196371:D196371 WVI130835:WVJ130835 WLM130835:WLN130835 WBQ130835:WBR130835 VRU130835:VRV130835 VHY130835:VHZ130835 UYC130835:UYD130835 UOG130835:UOH130835 UEK130835:UEL130835 TUO130835:TUP130835 TKS130835:TKT130835 TAW130835:TAX130835 SRA130835:SRB130835 SHE130835:SHF130835 RXI130835:RXJ130835 RNM130835:RNN130835 RDQ130835:RDR130835 QTU130835:QTV130835 QJY130835:QJZ130835 QAC130835:QAD130835 PQG130835:PQH130835 PGK130835:PGL130835 OWO130835:OWP130835 OMS130835:OMT130835 OCW130835:OCX130835 NTA130835:NTB130835 NJE130835:NJF130835 MZI130835:MZJ130835 MPM130835:MPN130835 MFQ130835:MFR130835 LVU130835:LVV130835 LLY130835:LLZ130835 LCC130835:LCD130835 KSG130835:KSH130835 KIK130835:KIL130835 JYO130835:JYP130835 JOS130835:JOT130835 JEW130835:JEX130835 IVA130835:IVB130835 ILE130835:ILF130835 IBI130835:IBJ130835 HRM130835:HRN130835 HHQ130835:HHR130835 GXU130835:GXV130835 GNY130835:GNZ130835 GEC130835:GED130835 FUG130835:FUH130835 FKK130835:FKL130835 FAO130835:FAP130835 EQS130835:EQT130835 EGW130835:EGX130835 DXA130835:DXB130835 DNE130835:DNF130835 DDI130835:DDJ130835 CTM130835:CTN130835 CJQ130835:CJR130835 BZU130835:BZV130835 BPY130835:BPZ130835 BGC130835:BGD130835 AWG130835:AWH130835 AMK130835:AML130835 ACO130835:ACP130835 SS130835:ST130835 IW130835:IX130835 C130835:D130835 WVI65299:WVJ65299 WLM65299:WLN65299 WBQ65299:WBR65299 VRU65299:VRV65299 VHY65299:VHZ65299 UYC65299:UYD65299 UOG65299:UOH65299 UEK65299:UEL65299 TUO65299:TUP65299 TKS65299:TKT65299 TAW65299:TAX65299 SRA65299:SRB65299 SHE65299:SHF65299 RXI65299:RXJ65299 RNM65299:RNN65299 RDQ65299:RDR65299 QTU65299:QTV65299 QJY65299:QJZ65299 QAC65299:QAD65299 PQG65299:PQH65299 PGK65299:PGL65299 OWO65299:OWP65299 OMS65299:OMT65299 OCW65299:OCX65299 NTA65299:NTB65299 NJE65299:NJF65299 MZI65299:MZJ65299 MPM65299:MPN65299 MFQ65299:MFR65299 LVU65299:LVV65299 LLY65299:LLZ65299 LCC65299:LCD65299 KSG65299:KSH65299 KIK65299:KIL65299 JYO65299:JYP65299 JOS65299:JOT65299 JEW65299:JEX65299 IVA65299:IVB65299 ILE65299:ILF65299 IBI65299:IBJ65299 HRM65299:HRN65299 HHQ65299:HHR65299 GXU65299:GXV65299 GNY65299:GNZ65299 GEC65299:GED65299 FUG65299:FUH65299 FKK65299:FKL65299 FAO65299:FAP65299 EQS65299:EQT65299 EGW65299:EGX65299 DXA65299:DXB65299 DNE65299:DNF65299 DDI65299:DDJ65299 CTM65299:CTN65299 CJQ65299:CJR65299 BZU65299:BZV65299 BPY65299:BPZ65299 BGC65299:BGD65299 AWG65299:AWH65299 AMK65299:AML65299 ACO65299:ACP65299 SS65299:ST65299 IW65299:IX65299 C65299:D65299 WLM982797:WLN982797 WVI982797:WVJ982797 C65293:D65293 IW65293:IX65293 SS65293:ST65293 ACO65293:ACP65293 AMK65293:AML65293 AWG65293:AWH65293 BGC65293:BGD65293 BPY65293:BPZ65293 BZU65293:BZV65293 CJQ65293:CJR65293 CTM65293:CTN65293 DDI65293:DDJ65293 DNE65293:DNF65293 DXA65293:DXB65293 EGW65293:EGX65293 EQS65293:EQT65293 FAO65293:FAP65293 FKK65293:FKL65293 FUG65293:FUH65293 GEC65293:GED65293 GNY65293:GNZ65293 GXU65293:GXV65293 HHQ65293:HHR65293 HRM65293:HRN65293 IBI65293:IBJ65293 ILE65293:ILF65293 IVA65293:IVB65293 JEW65293:JEX65293 JOS65293:JOT65293 JYO65293:JYP65293 KIK65293:KIL65293 KSG65293:KSH65293 LCC65293:LCD65293 LLY65293:LLZ65293 LVU65293:LVV65293 MFQ65293:MFR65293 MPM65293:MPN65293 MZI65293:MZJ65293 NJE65293:NJF65293 NTA65293:NTB65293 OCW65293:OCX65293 OMS65293:OMT65293 OWO65293:OWP65293 PGK65293:PGL65293 PQG65293:PQH65293 QAC65293:QAD65293 QJY65293:QJZ65293 QTU65293:QTV65293 RDQ65293:RDR65293 RNM65293:RNN65293 RXI65293:RXJ65293 SHE65293:SHF65293 SRA65293:SRB65293 TAW65293:TAX65293 TKS65293:TKT65293 TUO65293:TUP65293 UEK65293:UEL65293 UOG65293:UOH65293 UYC65293:UYD65293 VHY65293:VHZ65293 VRU65293:VRV65293 WBQ65293:WBR65293 WLM65293:WLN65293 WVI65293:WVJ65293 C130829:D130829 IW130829:IX130829 SS130829:ST130829 ACO130829:ACP130829 AMK130829:AML130829 AWG130829:AWH130829 BGC130829:BGD130829 BPY130829:BPZ130829 BZU130829:BZV130829 CJQ130829:CJR130829 CTM130829:CTN130829 DDI130829:DDJ130829 DNE130829:DNF130829 DXA130829:DXB130829 EGW130829:EGX130829 EQS130829:EQT130829 FAO130829:FAP130829 FKK130829:FKL130829 FUG130829:FUH130829 GEC130829:GED130829 GNY130829:GNZ130829 GXU130829:GXV130829 HHQ130829:HHR130829 HRM130829:HRN130829 IBI130829:IBJ130829 ILE130829:ILF130829 IVA130829:IVB130829 JEW130829:JEX130829 JOS130829:JOT130829 JYO130829:JYP130829 KIK130829:KIL130829 KSG130829:KSH130829 LCC130829:LCD130829 LLY130829:LLZ130829 LVU130829:LVV130829 MFQ130829:MFR130829 MPM130829:MPN130829 MZI130829:MZJ130829 NJE130829:NJF130829 NTA130829:NTB130829 OCW130829:OCX130829 OMS130829:OMT130829 OWO130829:OWP130829 PGK130829:PGL130829 PQG130829:PQH130829 QAC130829:QAD130829 QJY130829:QJZ130829 QTU130829:QTV130829 RDQ130829:RDR130829 RNM130829:RNN130829 RXI130829:RXJ130829 SHE130829:SHF130829 SRA130829:SRB130829 TAW130829:TAX130829 TKS130829:TKT130829 TUO130829:TUP130829 UEK130829:UEL130829 UOG130829:UOH130829 UYC130829:UYD130829 VHY130829:VHZ130829 VRU130829:VRV130829 WBQ130829:WBR130829 WLM130829:WLN130829 WVI130829:WVJ130829 C196365:D196365 IW196365:IX196365 SS196365:ST196365 ACO196365:ACP196365 AMK196365:AML196365 AWG196365:AWH196365 BGC196365:BGD196365 BPY196365:BPZ196365 BZU196365:BZV196365 CJQ196365:CJR196365 CTM196365:CTN196365 DDI196365:DDJ196365 DNE196365:DNF196365 DXA196365:DXB196365 EGW196365:EGX196365 EQS196365:EQT196365 FAO196365:FAP196365 FKK196365:FKL196365 FUG196365:FUH196365 GEC196365:GED196365 GNY196365:GNZ196365 GXU196365:GXV196365 HHQ196365:HHR196365 HRM196365:HRN196365 IBI196365:IBJ196365 ILE196365:ILF196365 IVA196365:IVB196365 JEW196365:JEX196365 JOS196365:JOT196365 JYO196365:JYP196365 KIK196365:KIL196365 KSG196365:KSH196365 LCC196365:LCD196365 LLY196365:LLZ196365 LVU196365:LVV196365 MFQ196365:MFR196365 MPM196365:MPN196365 MZI196365:MZJ196365 NJE196365:NJF196365 NTA196365:NTB196365 OCW196365:OCX196365 OMS196365:OMT196365 OWO196365:OWP196365 PGK196365:PGL196365 PQG196365:PQH196365 QAC196365:QAD196365 QJY196365:QJZ196365 QTU196365:QTV196365 RDQ196365:RDR196365 RNM196365:RNN196365 RXI196365:RXJ196365 SHE196365:SHF196365 SRA196365:SRB196365 TAW196365:TAX196365 TKS196365:TKT196365 TUO196365:TUP196365 UEK196365:UEL196365 UOG196365:UOH196365 UYC196365:UYD196365 VHY196365:VHZ196365 VRU196365:VRV196365 WBQ196365:WBR196365 WLM196365:WLN196365 WVI196365:WVJ196365 C261901:D261901 IW261901:IX261901 SS261901:ST261901 ACO261901:ACP261901 AMK261901:AML261901 AWG261901:AWH261901 BGC261901:BGD261901 BPY261901:BPZ261901 BZU261901:BZV261901 CJQ261901:CJR261901 CTM261901:CTN261901 DDI261901:DDJ261901 DNE261901:DNF261901 DXA261901:DXB261901 EGW261901:EGX261901 EQS261901:EQT261901 FAO261901:FAP261901 FKK261901:FKL261901 FUG261901:FUH261901 GEC261901:GED261901 GNY261901:GNZ261901 GXU261901:GXV261901 HHQ261901:HHR261901 HRM261901:HRN261901 IBI261901:IBJ261901 ILE261901:ILF261901 IVA261901:IVB261901 JEW261901:JEX261901 JOS261901:JOT261901 JYO261901:JYP261901 KIK261901:KIL261901 KSG261901:KSH261901 LCC261901:LCD261901 LLY261901:LLZ261901 LVU261901:LVV261901 MFQ261901:MFR261901 MPM261901:MPN261901 MZI261901:MZJ261901 NJE261901:NJF261901 NTA261901:NTB261901 OCW261901:OCX261901 OMS261901:OMT261901 OWO261901:OWP261901 PGK261901:PGL261901 PQG261901:PQH261901 QAC261901:QAD261901 QJY261901:QJZ261901 QTU261901:QTV261901 RDQ261901:RDR261901 RNM261901:RNN261901 RXI261901:RXJ261901 SHE261901:SHF261901 SRA261901:SRB261901 TAW261901:TAX261901 TKS261901:TKT261901 TUO261901:TUP261901 UEK261901:UEL261901 UOG261901:UOH261901 UYC261901:UYD261901 VHY261901:VHZ261901 VRU261901:VRV261901 WBQ261901:WBR261901 WLM261901:WLN261901 WVI261901:WVJ261901 C327437:D327437 IW327437:IX327437 SS327437:ST327437 ACO327437:ACP327437 AMK327437:AML327437 AWG327437:AWH327437 BGC327437:BGD327437 BPY327437:BPZ327437 BZU327437:BZV327437 CJQ327437:CJR327437 CTM327437:CTN327437 DDI327437:DDJ327437 DNE327437:DNF327437 DXA327437:DXB327437 EGW327437:EGX327437 EQS327437:EQT327437 FAO327437:FAP327437 FKK327437:FKL327437 FUG327437:FUH327437 GEC327437:GED327437 GNY327437:GNZ327437 GXU327437:GXV327437 HHQ327437:HHR327437 HRM327437:HRN327437 IBI327437:IBJ327437 ILE327437:ILF327437 IVA327437:IVB327437 JEW327437:JEX327437 JOS327437:JOT327437 JYO327437:JYP327437 KIK327437:KIL327437 KSG327437:KSH327437 LCC327437:LCD327437 LLY327437:LLZ327437 LVU327437:LVV327437 MFQ327437:MFR327437 MPM327437:MPN327437 MZI327437:MZJ327437 NJE327437:NJF327437 NTA327437:NTB327437 OCW327437:OCX327437 OMS327437:OMT327437 OWO327437:OWP327437 PGK327437:PGL327437 PQG327437:PQH327437 QAC327437:QAD327437 QJY327437:QJZ327437 QTU327437:QTV327437 RDQ327437:RDR327437 RNM327437:RNN327437 RXI327437:RXJ327437 SHE327437:SHF327437 SRA327437:SRB327437 TAW327437:TAX327437 TKS327437:TKT327437 TUO327437:TUP327437 UEK327437:UEL327437 UOG327437:UOH327437 UYC327437:UYD327437 VHY327437:VHZ327437 VRU327437:VRV327437 WBQ327437:WBR327437 WLM327437:WLN327437 WVI327437:WVJ327437 C392973:D392973 IW392973:IX392973 SS392973:ST392973 ACO392973:ACP392973 AMK392973:AML392973 AWG392973:AWH392973 BGC392973:BGD392973 BPY392973:BPZ392973 BZU392973:BZV392973 CJQ392973:CJR392973 CTM392973:CTN392973 DDI392973:DDJ392973 DNE392973:DNF392973 DXA392973:DXB392973 EGW392973:EGX392973 EQS392973:EQT392973 FAO392973:FAP392973 FKK392973:FKL392973 FUG392973:FUH392973 GEC392973:GED392973 GNY392973:GNZ392973 GXU392973:GXV392973 HHQ392973:HHR392973 HRM392973:HRN392973 IBI392973:IBJ392973 ILE392973:ILF392973 IVA392973:IVB392973 JEW392973:JEX392973 JOS392973:JOT392973 JYO392973:JYP392973 KIK392973:KIL392973 KSG392973:KSH392973 LCC392973:LCD392973 LLY392973:LLZ392973 LVU392973:LVV392973 MFQ392973:MFR392973 MPM392973:MPN392973 MZI392973:MZJ392973 NJE392973:NJF392973 NTA392973:NTB392973 OCW392973:OCX392973 OMS392973:OMT392973 OWO392973:OWP392973 PGK392973:PGL392973 PQG392973:PQH392973 QAC392973:QAD392973 QJY392973:QJZ392973 QTU392973:QTV392973 RDQ392973:RDR392973 RNM392973:RNN392973 RXI392973:RXJ392973 SHE392973:SHF392973 SRA392973:SRB392973 TAW392973:TAX392973 TKS392973:TKT392973 TUO392973:TUP392973 UEK392973:UEL392973 UOG392973:UOH392973 UYC392973:UYD392973 VHY392973:VHZ392973 VRU392973:VRV392973 WBQ392973:WBR392973 WLM392973:WLN392973 WVI392973:WVJ392973 C458509:D458509 IW458509:IX458509 SS458509:ST458509 ACO458509:ACP458509 AMK458509:AML458509 AWG458509:AWH458509 BGC458509:BGD458509 BPY458509:BPZ458509 BZU458509:BZV458509 CJQ458509:CJR458509 CTM458509:CTN458509 DDI458509:DDJ458509 DNE458509:DNF458509 DXA458509:DXB458509 EGW458509:EGX458509 EQS458509:EQT458509 FAO458509:FAP458509 FKK458509:FKL458509 FUG458509:FUH458509 GEC458509:GED458509 GNY458509:GNZ458509 GXU458509:GXV458509 HHQ458509:HHR458509 HRM458509:HRN458509 IBI458509:IBJ458509 ILE458509:ILF458509 IVA458509:IVB458509 JEW458509:JEX458509 JOS458509:JOT458509 JYO458509:JYP458509 KIK458509:KIL458509 KSG458509:KSH458509 LCC458509:LCD458509 LLY458509:LLZ458509 LVU458509:LVV458509 MFQ458509:MFR458509 MPM458509:MPN458509 MZI458509:MZJ458509 NJE458509:NJF458509 NTA458509:NTB458509 OCW458509:OCX458509 OMS458509:OMT458509 OWO458509:OWP458509 PGK458509:PGL458509 PQG458509:PQH458509 QAC458509:QAD458509 QJY458509:QJZ458509 QTU458509:QTV458509 RDQ458509:RDR458509 RNM458509:RNN458509 RXI458509:RXJ458509 SHE458509:SHF458509 SRA458509:SRB458509 TAW458509:TAX458509 TKS458509:TKT458509 TUO458509:TUP458509 UEK458509:UEL458509 UOG458509:UOH458509 UYC458509:UYD458509 VHY458509:VHZ458509 VRU458509:VRV458509 WBQ458509:WBR458509 WLM458509:WLN458509 WVI458509:WVJ458509 C524045:D524045 IW524045:IX524045 SS524045:ST524045 ACO524045:ACP524045 AMK524045:AML524045 AWG524045:AWH524045 BGC524045:BGD524045 BPY524045:BPZ524045 BZU524045:BZV524045 CJQ524045:CJR524045 CTM524045:CTN524045 DDI524045:DDJ524045 DNE524045:DNF524045 DXA524045:DXB524045 EGW524045:EGX524045 EQS524045:EQT524045 FAO524045:FAP524045 FKK524045:FKL524045 FUG524045:FUH524045 GEC524045:GED524045 GNY524045:GNZ524045 GXU524045:GXV524045 HHQ524045:HHR524045 HRM524045:HRN524045 IBI524045:IBJ524045 ILE524045:ILF524045 IVA524045:IVB524045 JEW524045:JEX524045 JOS524045:JOT524045 JYO524045:JYP524045 KIK524045:KIL524045 KSG524045:KSH524045 LCC524045:LCD524045 LLY524045:LLZ524045 LVU524045:LVV524045 MFQ524045:MFR524045 MPM524045:MPN524045 MZI524045:MZJ524045 NJE524045:NJF524045 NTA524045:NTB524045 OCW524045:OCX524045 OMS524045:OMT524045 OWO524045:OWP524045 PGK524045:PGL524045 PQG524045:PQH524045 QAC524045:QAD524045 QJY524045:QJZ524045 QTU524045:QTV524045 RDQ524045:RDR524045 RNM524045:RNN524045 RXI524045:RXJ524045 SHE524045:SHF524045 SRA524045:SRB524045 TAW524045:TAX524045 TKS524045:TKT524045 TUO524045:TUP524045 UEK524045:UEL524045 UOG524045:UOH524045 UYC524045:UYD524045 VHY524045:VHZ524045 VRU524045:VRV524045 WBQ524045:WBR524045 WLM524045:WLN524045 WVI524045:WVJ524045 C589581:D589581 IW589581:IX589581 SS589581:ST589581 ACO589581:ACP589581 AMK589581:AML589581 AWG589581:AWH589581 BGC589581:BGD589581 BPY589581:BPZ589581 BZU589581:BZV589581 CJQ589581:CJR589581 CTM589581:CTN589581 DDI589581:DDJ589581 DNE589581:DNF589581 DXA589581:DXB589581 EGW589581:EGX589581 EQS589581:EQT589581 FAO589581:FAP589581 FKK589581:FKL589581 FUG589581:FUH589581 GEC589581:GED589581 GNY589581:GNZ589581 GXU589581:GXV589581 HHQ589581:HHR589581 HRM589581:HRN589581 IBI589581:IBJ589581 ILE589581:ILF589581 IVA589581:IVB589581 JEW589581:JEX589581 JOS589581:JOT589581 JYO589581:JYP589581 KIK589581:KIL589581 KSG589581:KSH589581 LCC589581:LCD589581 LLY589581:LLZ589581 LVU589581:LVV589581 MFQ589581:MFR589581 MPM589581:MPN589581 MZI589581:MZJ589581 NJE589581:NJF589581 NTA589581:NTB589581 OCW589581:OCX589581 OMS589581:OMT589581 OWO589581:OWP589581 PGK589581:PGL589581 PQG589581:PQH589581 QAC589581:QAD589581 QJY589581:QJZ589581 QTU589581:QTV589581 RDQ589581:RDR589581 RNM589581:RNN589581 RXI589581:RXJ589581 SHE589581:SHF589581 SRA589581:SRB589581 TAW589581:TAX589581 TKS589581:TKT589581 TUO589581:TUP589581 UEK589581:UEL589581 UOG589581:UOH589581 UYC589581:UYD589581 VHY589581:VHZ589581 VRU589581:VRV589581 WBQ589581:WBR589581 WLM589581:WLN589581 WVI589581:WVJ589581 C655117:D655117 IW655117:IX655117 SS655117:ST655117 ACO655117:ACP655117 AMK655117:AML655117 AWG655117:AWH655117 BGC655117:BGD655117 BPY655117:BPZ655117 BZU655117:BZV655117 CJQ655117:CJR655117 CTM655117:CTN655117 DDI655117:DDJ655117 DNE655117:DNF655117 DXA655117:DXB655117 EGW655117:EGX655117 EQS655117:EQT655117 FAO655117:FAP655117 FKK655117:FKL655117 FUG655117:FUH655117 GEC655117:GED655117 GNY655117:GNZ655117 GXU655117:GXV655117 HHQ655117:HHR655117 HRM655117:HRN655117 IBI655117:IBJ655117 ILE655117:ILF655117 IVA655117:IVB655117 JEW655117:JEX655117 JOS655117:JOT655117 JYO655117:JYP655117 KIK655117:KIL655117 KSG655117:KSH655117 LCC655117:LCD655117 LLY655117:LLZ655117 LVU655117:LVV655117 MFQ655117:MFR655117 MPM655117:MPN655117 MZI655117:MZJ655117 NJE655117:NJF655117 NTA655117:NTB655117 OCW655117:OCX655117 OMS655117:OMT655117 OWO655117:OWP655117 PGK655117:PGL655117 PQG655117:PQH655117 QAC655117:QAD655117 QJY655117:QJZ655117 QTU655117:QTV655117 RDQ655117:RDR655117 RNM655117:RNN655117 RXI655117:RXJ655117 SHE655117:SHF655117 SRA655117:SRB655117 TAW655117:TAX655117 TKS655117:TKT655117 TUO655117:TUP655117 UEK655117:UEL655117 UOG655117:UOH655117 UYC655117:UYD655117 VHY655117:VHZ655117 VRU655117:VRV655117 WBQ655117:WBR655117 WLM655117:WLN655117 WVI655117:WVJ655117 C720653:D720653 IW720653:IX720653 SS720653:ST720653 ACO720653:ACP720653 AMK720653:AML720653 AWG720653:AWH720653 BGC720653:BGD720653 BPY720653:BPZ720653 BZU720653:BZV720653 CJQ720653:CJR720653 CTM720653:CTN720653 DDI720653:DDJ720653 DNE720653:DNF720653 DXA720653:DXB720653 EGW720653:EGX720653 EQS720653:EQT720653 FAO720653:FAP720653 FKK720653:FKL720653 FUG720653:FUH720653 GEC720653:GED720653 GNY720653:GNZ720653 GXU720653:GXV720653 HHQ720653:HHR720653 HRM720653:HRN720653 IBI720653:IBJ720653 ILE720653:ILF720653 IVA720653:IVB720653 JEW720653:JEX720653 JOS720653:JOT720653 JYO720653:JYP720653 KIK720653:KIL720653 KSG720653:KSH720653 LCC720653:LCD720653 LLY720653:LLZ720653 LVU720653:LVV720653 MFQ720653:MFR720653 MPM720653:MPN720653 MZI720653:MZJ720653 NJE720653:NJF720653 NTA720653:NTB720653 OCW720653:OCX720653 OMS720653:OMT720653 OWO720653:OWP720653 PGK720653:PGL720653 PQG720653:PQH720653 QAC720653:QAD720653 QJY720653:QJZ720653 QTU720653:QTV720653 RDQ720653:RDR720653 RNM720653:RNN720653 RXI720653:RXJ720653 SHE720653:SHF720653 SRA720653:SRB720653 TAW720653:TAX720653 TKS720653:TKT720653 TUO720653:TUP720653 UEK720653:UEL720653 UOG720653:UOH720653 UYC720653:UYD720653 VHY720653:VHZ720653 VRU720653:VRV720653 WBQ720653:WBR720653 WLM720653:WLN720653 WVI720653:WVJ720653 C786189:D786189 IW786189:IX786189 SS786189:ST786189 ACO786189:ACP786189 AMK786189:AML786189 AWG786189:AWH786189 BGC786189:BGD786189 BPY786189:BPZ786189 BZU786189:BZV786189 CJQ786189:CJR786189 CTM786189:CTN786189 DDI786189:DDJ786189 DNE786189:DNF786189 DXA786189:DXB786189 EGW786189:EGX786189 EQS786189:EQT786189 FAO786189:FAP786189 FKK786189:FKL786189 FUG786189:FUH786189 GEC786189:GED786189 GNY786189:GNZ786189 GXU786189:GXV786189 HHQ786189:HHR786189 HRM786189:HRN786189 IBI786189:IBJ786189 ILE786189:ILF786189 IVA786189:IVB786189 JEW786189:JEX786189 JOS786189:JOT786189 JYO786189:JYP786189 KIK786189:KIL786189 KSG786189:KSH786189 LCC786189:LCD786189 LLY786189:LLZ786189 LVU786189:LVV786189 MFQ786189:MFR786189 MPM786189:MPN786189 MZI786189:MZJ786189 NJE786189:NJF786189 NTA786189:NTB786189 OCW786189:OCX786189 OMS786189:OMT786189 OWO786189:OWP786189 PGK786189:PGL786189 PQG786189:PQH786189 QAC786189:QAD786189 QJY786189:QJZ786189 QTU786189:QTV786189 RDQ786189:RDR786189 RNM786189:RNN786189 RXI786189:RXJ786189 SHE786189:SHF786189 SRA786189:SRB786189 TAW786189:TAX786189 TKS786189:TKT786189 TUO786189:TUP786189 UEK786189:UEL786189 UOG786189:UOH786189 UYC786189:UYD786189 VHY786189:VHZ786189 VRU786189:VRV786189 WBQ786189:WBR786189 WLM786189:WLN786189 WVI786189:WVJ786189 C851725:D851725 IW851725:IX851725 SS851725:ST851725 ACO851725:ACP851725 AMK851725:AML851725 AWG851725:AWH851725 BGC851725:BGD851725 BPY851725:BPZ851725 BZU851725:BZV851725 CJQ851725:CJR851725 CTM851725:CTN851725 DDI851725:DDJ851725 DNE851725:DNF851725 DXA851725:DXB851725 EGW851725:EGX851725 EQS851725:EQT851725 FAO851725:FAP851725 FKK851725:FKL851725 FUG851725:FUH851725 GEC851725:GED851725 GNY851725:GNZ851725 GXU851725:GXV851725 HHQ851725:HHR851725 HRM851725:HRN851725 IBI851725:IBJ851725 ILE851725:ILF851725 IVA851725:IVB851725 JEW851725:JEX851725 JOS851725:JOT851725 JYO851725:JYP851725 KIK851725:KIL851725 KSG851725:KSH851725 LCC851725:LCD851725 LLY851725:LLZ851725 LVU851725:LVV851725 MFQ851725:MFR851725 MPM851725:MPN851725 MZI851725:MZJ851725 NJE851725:NJF851725 NTA851725:NTB851725 OCW851725:OCX851725 OMS851725:OMT851725 OWO851725:OWP851725 PGK851725:PGL851725 PQG851725:PQH851725 QAC851725:QAD851725 QJY851725:QJZ851725 QTU851725:QTV851725 RDQ851725:RDR851725 RNM851725:RNN851725 RXI851725:RXJ851725 SHE851725:SHF851725 SRA851725:SRB851725 TAW851725:TAX851725 TKS851725:TKT851725 TUO851725:TUP851725 UEK851725:UEL851725 UOG851725:UOH851725 UYC851725:UYD851725 VHY851725:VHZ851725 VRU851725:VRV851725 WBQ851725:WBR851725 WLM851725:WLN851725 WVI851725:WVJ851725 C917261:D917261 IW917261:IX917261 SS917261:ST917261 ACO917261:ACP917261 AMK917261:AML917261 AWG917261:AWH917261 BGC917261:BGD917261 BPY917261:BPZ917261 BZU917261:BZV917261 CJQ917261:CJR917261 CTM917261:CTN917261 DDI917261:DDJ917261 DNE917261:DNF917261 DXA917261:DXB917261 EGW917261:EGX917261 EQS917261:EQT917261 FAO917261:FAP917261 FKK917261:FKL917261 FUG917261:FUH917261 GEC917261:GED917261 GNY917261:GNZ917261 GXU917261:GXV917261 HHQ917261:HHR917261 HRM917261:HRN917261 IBI917261:IBJ917261 ILE917261:ILF917261 IVA917261:IVB917261 JEW917261:JEX917261 JOS917261:JOT917261 JYO917261:JYP917261 KIK917261:KIL917261 KSG917261:KSH917261 LCC917261:LCD917261 LLY917261:LLZ917261 LVU917261:LVV917261 MFQ917261:MFR917261 MPM917261:MPN917261 MZI917261:MZJ917261 NJE917261:NJF917261 NTA917261:NTB917261 OCW917261:OCX917261 OMS917261:OMT917261 OWO917261:OWP917261 PGK917261:PGL917261 PQG917261:PQH917261 QAC917261:QAD917261 QJY917261:QJZ917261 QTU917261:QTV917261 RDQ917261:RDR917261 RNM917261:RNN917261 RXI917261:RXJ917261 SHE917261:SHF917261 SRA917261:SRB917261 TAW917261:TAX917261 TKS917261:TKT917261 TUO917261:TUP917261 UEK917261:UEL917261 UOG917261:UOH917261 UYC917261:UYD917261 VHY917261:VHZ917261 VRU917261:VRV917261 WBQ917261:WBR917261 WLM917261:WLN917261 WVI917261:WVJ917261 C982797:D982797 IW982797:IX982797 SS982797:ST982797 ACO982797:ACP982797 AMK982797:AML982797 AWG982797:AWH982797 BGC982797:BGD982797 BPY982797:BPZ982797 BZU982797:BZV982797 CJQ982797:CJR982797 CTM982797:CTN982797 DDI982797:DDJ982797 DNE982797:DNF982797 DXA982797:DXB982797 EGW982797:EGX982797 EQS982797:EQT982797 FAO982797:FAP982797 FKK982797:FKL982797 FUG982797:FUH982797 GEC982797:GED982797 GNY982797:GNZ982797 GXU982797:GXV982797 HHQ982797:HHR982797 HRM982797:HRN982797 IBI982797:IBJ982797 ILE982797:ILF982797 IVA982797:IVB982797 JEW982797:JEX982797 JOS982797:JOT982797 JYO982797:JYP982797 KIK982797:KIL982797 KSG982797:KSH982797 LCC982797:LCD982797 LLY982797:LLZ982797 LVU982797:LVV982797 MFQ982797:MFR982797 MPM982797:MPN982797 MZI982797:MZJ982797 NJE982797:NJF982797 NTA982797:NTB982797 OCW982797:OCX982797 OMS982797:OMT982797 OWO982797:OWP982797 PGK982797:PGL982797 PQG982797:PQH982797 QAC982797:QAD982797 QJY982797:QJZ982797 QTU982797:QTV982797 RDQ982797:RDR982797 RNM982797:RNN982797 RXI982797:RXJ982797 SHE982797:SHF982797 SRA982797:SRB982797 TAW982797:TAX982797 TKS982797:TKT982797 TUO982797:TUP982797 UEK982797:UEL982797 UOG982797:UOH982797 UYC982797:UYD982797 VHY982797:VHZ982797 VRU982797:VRV982797 WBQ982797:WBR982797" xr:uid="{00000000-0002-0000-1000-000002000000}">
      <formula1>#REF!</formula1>
    </dataValidation>
  </dataValidations>
  <pageMargins left="0.7" right="0.7" top="0.75" bottom="0.75" header="0.3" footer="0.3"/>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2716673" r:id="rId3" name="Button 1">
              <controlPr defaultSize="0" print="0" autoFill="0" autoPict="0" macro="[0]!SMuno">
                <anchor moveWithCells="1" sizeWithCells="1">
                  <from>
                    <xdr:col>5</xdr:col>
                    <xdr:colOff>2019300</xdr:colOff>
                    <xdr:row>3</xdr:row>
                    <xdr:rowOff>0</xdr:rowOff>
                  </from>
                  <to>
                    <xdr:col>6</xdr:col>
                    <xdr:colOff>923925</xdr:colOff>
                    <xdr:row>6</xdr:row>
                    <xdr:rowOff>76200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7"/>
  <dimension ref="B13:CC422"/>
  <sheetViews>
    <sheetView showGridLines="0" topLeftCell="A4" zoomScale="70" zoomScaleNormal="70" zoomScalePageLayoutView="70" workbookViewId="0">
      <selection activeCell="T18" sqref="T18"/>
    </sheetView>
  </sheetViews>
  <sheetFormatPr baseColWidth="10" defaultColWidth="11" defaultRowHeight="15.75" x14ac:dyDescent="0.25"/>
  <cols>
    <col min="1" max="1" width="2.5" style="4" customWidth="1"/>
    <col min="2" max="2" width="19.5" style="4" bestFit="1" customWidth="1"/>
    <col min="3" max="3" width="15.5" style="4" customWidth="1"/>
    <col min="4" max="4" width="12.5" style="4" customWidth="1"/>
    <col min="5" max="13" width="5.5" style="4" hidden="1" customWidth="1"/>
    <col min="14" max="18" width="5.5" style="4" customWidth="1"/>
    <col min="19" max="19" width="40.5" style="4" customWidth="1"/>
    <col min="20" max="20" width="43.5" style="4" customWidth="1"/>
    <col min="21" max="21" width="17.5" style="4" customWidth="1"/>
    <col min="22" max="22" width="34" style="4" bestFit="1" customWidth="1"/>
    <col min="23" max="23" width="14.375" style="4" customWidth="1"/>
    <col min="24" max="24" width="29.5" style="4" bestFit="1" customWidth="1"/>
    <col min="25" max="25" width="8.5" style="4" customWidth="1"/>
    <col min="26" max="26" width="52" style="4" customWidth="1"/>
    <col min="27" max="31" width="9.5" style="4" customWidth="1"/>
    <col min="32" max="32" width="17.375" style="5" customWidth="1"/>
    <col min="33" max="16384" width="11" style="4"/>
  </cols>
  <sheetData>
    <row r="13" spans="2:33" ht="25.5" customHeight="1" x14ac:dyDescent="0.4">
      <c r="B13" s="8" t="s">
        <v>226</v>
      </c>
      <c r="D13" s="134"/>
      <c r="E13" s="134"/>
      <c r="F13" s="134"/>
      <c r="G13" s="134"/>
      <c r="H13" s="134"/>
      <c r="I13" s="134"/>
      <c r="J13" s="134"/>
      <c r="K13" s="134"/>
      <c r="L13" s="134"/>
      <c r="M13" s="134"/>
      <c r="N13" s="131" t="s">
        <v>237</v>
      </c>
      <c r="O13" s="134"/>
      <c r="P13" s="134"/>
      <c r="Q13" s="134"/>
      <c r="R13" s="134"/>
      <c r="S13" s="134"/>
      <c r="T13" s="134"/>
      <c r="U13" s="134"/>
      <c r="V13" s="134"/>
      <c r="W13" s="134"/>
      <c r="X13" s="134"/>
      <c r="Y13" s="134"/>
    </row>
    <row r="14" spans="2:33" ht="26.25" thickBot="1" x14ac:dyDescent="0.4">
      <c r="B14" s="8"/>
      <c r="D14" s="133"/>
      <c r="E14" s="134"/>
      <c r="F14" s="134"/>
      <c r="G14" s="134"/>
      <c r="H14" s="134"/>
      <c r="I14" s="134"/>
      <c r="J14" s="134"/>
      <c r="K14" s="134"/>
      <c r="L14" s="134"/>
      <c r="M14" s="134"/>
      <c r="N14" s="134"/>
      <c r="O14" s="134"/>
      <c r="P14" s="134"/>
      <c r="Q14" s="134"/>
      <c r="R14" s="134"/>
      <c r="S14" s="134"/>
      <c r="T14" s="134"/>
      <c r="U14" s="134"/>
      <c r="V14" s="134"/>
      <c r="W14" s="134"/>
      <c r="X14" s="134"/>
      <c r="Y14" s="134"/>
    </row>
    <row r="15" spans="2:33" ht="16.5" customHeight="1" thickBot="1" x14ac:dyDescent="0.3">
      <c r="C15" s="30"/>
      <c r="E15" s="603"/>
      <c r="F15" s="603"/>
      <c r="G15" s="603"/>
      <c r="H15" s="603"/>
      <c r="I15" s="603"/>
      <c r="J15" s="603"/>
      <c r="K15" s="603"/>
      <c r="L15" s="603"/>
      <c r="M15" s="604"/>
      <c r="N15" s="601" t="s">
        <v>207</v>
      </c>
      <c r="O15" s="498"/>
      <c r="P15" s="498"/>
      <c r="Q15" s="498"/>
      <c r="R15" s="602"/>
      <c r="S15" s="30"/>
      <c r="T15" s="30"/>
      <c r="U15" s="30"/>
      <c r="V15" s="30"/>
      <c r="W15" s="30"/>
      <c r="X15" s="30"/>
      <c r="Y15" s="30"/>
      <c r="Z15" s="30"/>
      <c r="AA15" s="601" t="s">
        <v>201</v>
      </c>
      <c r="AB15" s="498"/>
      <c r="AC15" s="498"/>
      <c r="AD15" s="498"/>
      <c r="AE15" s="602"/>
    </row>
    <row r="16" spans="2:33" s="2" customFormat="1" ht="90.75" customHeight="1" x14ac:dyDescent="0.25">
      <c r="B16" s="597" t="s">
        <v>178</v>
      </c>
      <c r="C16" s="597" t="s">
        <v>179</v>
      </c>
      <c r="D16" s="597" t="s">
        <v>128</v>
      </c>
      <c r="E16" s="595" t="s">
        <v>227</v>
      </c>
      <c r="F16" s="595" t="s">
        <v>228</v>
      </c>
      <c r="G16" s="595" t="s">
        <v>229</v>
      </c>
      <c r="H16" s="595" t="s">
        <v>230</v>
      </c>
      <c r="I16" s="595" t="s">
        <v>231</v>
      </c>
      <c r="J16" s="595" t="s">
        <v>232</v>
      </c>
      <c r="K16" s="595" t="s">
        <v>233</v>
      </c>
      <c r="L16" s="595" t="s">
        <v>234</v>
      </c>
      <c r="M16" s="595" t="s">
        <v>235</v>
      </c>
      <c r="N16" s="595" t="s">
        <v>208</v>
      </c>
      <c r="O16" s="595" t="s">
        <v>209</v>
      </c>
      <c r="P16" s="595" t="s">
        <v>210</v>
      </c>
      <c r="Q16" s="595" t="s">
        <v>211</v>
      </c>
      <c r="R16" s="595" t="s">
        <v>212</v>
      </c>
      <c r="S16" s="599" t="s">
        <v>10</v>
      </c>
      <c r="T16" s="599" t="s">
        <v>55</v>
      </c>
      <c r="U16" s="597" t="s">
        <v>8</v>
      </c>
      <c r="V16" s="597" t="s">
        <v>54</v>
      </c>
      <c r="W16" s="597" t="s">
        <v>9</v>
      </c>
      <c r="X16" s="597" t="s">
        <v>177</v>
      </c>
      <c r="Y16" s="597" t="s">
        <v>129</v>
      </c>
      <c r="Z16" s="599" t="s">
        <v>56</v>
      </c>
      <c r="AA16" s="595" t="s">
        <v>202</v>
      </c>
      <c r="AB16" s="595" t="s">
        <v>203</v>
      </c>
      <c r="AC16" s="595" t="s">
        <v>204</v>
      </c>
      <c r="AD16" s="595" t="s">
        <v>205</v>
      </c>
      <c r="AE16" s="595" t="s">
        <v>206</v>
      </c>
      <c r="AF16" s="593" t="s">
        <v>143</v>
      </c>
      <c r="AG16" s="593" t="s">
        <v>98</v>
      </c>
    </row>
    <row r="17" spans="2:33" s="2" customFormat="1" ht="60.75" customHeight="1" x14ac:dyDescent="0.25">
      <c r="B17" s="598"/>
      <c r="C17" s="598"/>
      <c r="D17" s="598"/>
      <c r="E17" s="596"/>
      <c r="F17" s="596"/>
      <c r="G17" s="596"/>
      <c r="H17" s="596"/>
      <c r="I17" s="596"/>
      <c r="J17" s="596"/>
      <c r="K17" s="596"/>
      <c r="L17" s="596"/>
      <c r="M17" s="596"/>
      <c r="N17" s="596"/>
      <c r="O17" s="596"/>
      <c r="P17" s="596"/>
      <c r="Q17" s="596"/>
      <c r="R17" s="596"/>
      <c r="S17" s="600"/>
      <c r="T17" s="600"/>
      <c r="U17" s="598"/>
      <c r="V17" s="598"/>
      <c r="W17" s="598"/>
      <c r="X17" s="598"/>
      <c r="Y17" s="598"/>
      <c r="Z17" s="600"/>
      <c r="AA17" s="596"/>
      <c r="AB17" s="596"/>
      <c r="AC17" s="596"/>
      <c r="AD17" s="596"/>
      <c r="AE17" s="596"/>
      <c r="AF17" s="594"/>
      <c r="AG17" s="594"/>
    </row>
    <row r="18" spans="2:33" s="1" customFormat="1" ht="15" x14ac:dyDescent="0.25">
      <c r="B18" s="43" t="e">
        <f>IF('MATRIZ DE RIESGOS'!#REF!="","",'MATRIZ DE RIESGOS'!#REF!)</f>
        <v>#REF!</v>
      </c>
      <c r="C18" s="43" t="e">
        <f>IF('MATRIZ DE RIESGOS'!#REF!="","",'MATRIZ DE RIESGOS'!#REF!)</f>
        <v>#REF!</v>
      </c>
      <c r="D18" s="44" t="e">
        <f>IF('MATRIZ DE RIESGOS'!#REF!="","",'MATRIZ DE RIESGOS'!#REF!)</f>
        <v>#REF!</v>
      </c>
      <c r="E18" s="6" t="e">
        <f>IF('MATRIZ DE RIESGOS'!#REF!="","",'MATRIZ DE RIESGOS'!#REF!)</f>
        <v>#REF!</v>
      </c>
      <c r="F18" s="6" t="e">
        <f>IF('MATRIZ DE RIESGOS'!#REF!="","",'MATRIZ DE RIESGOS'!#REF!)</f>
        <v>#REF!</v>
      </c>
      <c r="G18" s="6" t="e">
        <f>IF('MATRIZ DE RIESGOS'!#REF!="","",'MATRIZ DE RIESGOS'!#REF!)</f>
        <v>#REF!</v>
      </c>
      <c r="H18" s="6" t="e">
        <f>IF('MATRIZ DE RIESGOS'!#REF!="","",'MATRIZ DE RIESGOS'!#REF!)</f>
        <v>#REF!</v>
      </c>
      <c r="I18" s="6" t="e">
        <f>IF('MATRIZ DE RIESGOS'!#REF!="","",'MATRIZ DE RIESGOS'!#REF!)</f>
        <v>#REF!</v>
      </c>
      <c r="J18" s="6" t="e">
        <f>IF('MATRIZ DE RIESGOS'!#REF!="","",'MATRIZ DE RIESGOS'!#REF!)</f>
        <v>#REF!</v>
      </c>
      <c r="K18" s="6" t="e">
        <f>IF('MATRIZ DE RIESGOS'!#REF!="","",'MATRIZ DE RIESGOS'!#REF!)</f>
        <v>#REF!</v>
      </c>
      <c r="L18" s="6" t="e">
        <f>IF('MATRIZ DE RIESGOS'!#REF!="","",'MATRIZ DE RIESGOS'!#REF!)</f>
        <v>#REF!</v>
      </c>
      <c r="M18" s="6" t="e">
        <f>IF('MATRIZ DE RIESGOS'!#REF!="","",'MATRIZ DE RIESGOS'!#REF!)</f>
        <v>#REF!</v>
      </c>
      <c r="N18" s="6" t="e">
        <f>IF('MATRIZ DE RIESGOS'!#REF!="","",'MATRIZ DE RIESGOS'!#REF!)</f>
        <v>#REF!</v>
      </c>
      <c r="O18" s="6" t="e">
        <f>IF('MATRIZ DE RIESGOS'!#REF!="","",'MATRIZ DE RIESGOS'!#REF!)</f>
        <v>#REF!</v>
      </c>
      <c r="P18" s="6" t="e">
        <f>IF('MATRIZ DE RIESGOS'!#REF!="","",'MATRIZ DE RIESGOS'!#REF!)</f>
        <v>#REF!</v>
      </c>
      <c r="Q18" s="6" t="e">
        <f>IF('MATRIZ DE RIESGOS'!#REF!="","",'MATRIZ DE RIESGOS'!#REF!)</f>
        <v>#REF!</v>
      </c>
      <c r="R18" s="6" t="e">
        <f>IF('MATRIZ DE RIESGOS'!#REF!="","",'MATRIZ DE RIESGOS'!#REF!)</f>
        <v>#REF!</v>
      </c>
      <c r="S18" s="47" t="e">
        <f>IF('MATRIZ DE RIESGOS'!#REF!="","",'MATRIZ DE RIESGOS'!#REF!)</f>
        <v>#REF!</v>
      </c>
      <c r="T18" s="47" t="e">
        <f>IF('MATRIZ DE RIESGOS'!#REF!="","",'MATRIZ DE RIESGOS'!#REF!)</f>
        <v>#REF!</v>
      </c>
      <c r="U18" s="43" t="e">
        <f>IF('MATRIZ DE RIESGOS'!#REF!="","",'MATRIZ DE RIESGOS'!#REF!)</f>
        <v>#REF!</v>
      </c>
      <c r="V18" s="43" t="e">
        <f>IF('MATRIZ DE RIESGOS'!#REF!="","",'MATRIZ DE RIESGOS'!#REF!)</f>
        <v>#REF!</v>
      </c>
      <c r="W18" s="43" t="e">
        <f>IF('MATRIZ DE RIESGOS'!#REF!="","",'MATRIZ DE RIESGOS'!#REF!)</f>
        <v>#REF!</v>
      </c>
      <c r="X18" s="43" t="e">
        <f>IF('MATRIZ DE RIESGOS'!#REF!="","",'MATRIZ DE RIESGOS'!#REF!)</f>
        <v>#REF!</v>
      </c>
      <c r="Y18" s="46" t="e">
        <f>IF('MATRIZ DE RIESGOS'!#REF!="","",'MATRIZ DE RIESGOS'!#REF!)</f>
        <v>#REF!</v>
      </c>
      <c r="Z18" s="81" t="e">
        <f>IF('MATRIZ DE RIESGOS'!#REF!="","",'MATRIZ DE RIESGOS'!#REF!)</f>
        <v>#REF!</v>
      </c>
      <c r="AA18" s="6" t="e">
        <f>IF('MATRIZ DE RIESGOS'!#REF!="","",'MATRIZ DE RIESGOS'!#REF!)</f>
        <v>#REF!</v>
      </c>
      <c r="AB18" s="6" t="e">
        <f>IF('MATRIZ DE RIESGOS'!#REF!="","",'MATRIZ DE RIESGOS'!#REF!)</f>
        <v>#REF!</v>
      </c>
      <c r="AC18" s="6" t="e">
        <f>IF('MATRIZ DE RIESGOS'!#REF!="","",'MATRIZ DE RIESGOS'!#REF!)</f>
        <v>#REF!</v>
      </c>
      <c r="AD18" s="6" t="e">
        <f>IF('MATRIZ DE RIESGOS'!#REF!="","",'MATRIZ DE RIESGOS'!#REF!)</f>
        <v>#REF!</v>
      </c>
      <c r="AE18" s="6" t="e">
        <f>IF('MATRIZ DE RIESGOS'!#REF!="","",'MATRIZ DE RIESGOS'!#REF!)</f>
        <v>#REF!</v>
      </c>
      <c r="AF18" s="45" t="e">
        <f>IF('MATRIZ DE RIESGOS'!#REF!="","",'MATRIZ DE RIESGOS'!#REF!)</f>
        <v>#REF!</v>
      </c>
      <c r="AG18" s="45" t="e">
        <f>IF('MATRIZ DE RIESGOS'!#REF!="","",'MATRIZ DE RIESGOS'!#REF!)</f>
        <v>#REF!</v>
      </c>
    </row>
    <row r="19" spans="2:33" s="1" customFormat="1" ht="15" x14ac:dyDescent="0.25">
      <c r="B19" s="43" t="e">
        <f>IF('MATRIZ DE RIESGOS'!#REF!="","",'MATRIZ DE RIESGOS'!#REF!)</f>
        <v>#REF!</v>
      </c>
      <c r="C19" s="43" t="e">
        <f>IF('MATRIZ DE RIESGOS'!#REF!="","",'MATRIZ DE RIESGOS'!#REF!)</f>
        <v>#REF!</v>
      </c>
      <c r="D19" s="44" t="e">
        <f>IF('MATRIZ DE RIESGOS'!#REF!="","",'MATRIZ DE RIESGOS'!#REF!)</f>
        <v>#REF!</v>
      </c>
      <c r="E19" s="6" t="e">
        <f>IF('MATRIZ DE RIESGOS'!#REF!="","",'MATRIZ DE RIESGOS'!#REF!)</f>
        <v>#REF!</v>
      </c>
      <c r="F19" s="6" t="e">
        <f>IF('MATRIZ DE RIESGOS'!#REF!="","",'MATRIZ DE RIESGOS'!#REF!)</f>
        <v>#REF!</v>
      </c>
      <c r="G19" s="6" t="e">
        <f>IF('MATRIZ DE RIESGOS'!#REF!="","",'MATRIZ DE RIESGOS'!#REF!)</f>
        <v>#REF!</v>
      </c>
      <c r="H19" s="6" t="e">
        <f>IF('MATRIZ DE RIESGOS'!#REF!="","",'MATRIZ DE RIESGOS'!#REF!)</f>
        <v>#REF!</v>
      </c>
      <c r="I19" s="6" t="e">
        <f>IF('MATRIZ DE RIESGOS'!#REF!="","",'MATRIZ DE RIESGOS'!#REF!)</f>
        <v>#REF!</v>
      </c>
      <c r="J19" s="6" t="e">
        <f>IF('MATRIZ DE RIESGOS'!#REF!="","",'MATRIZ DE RIESGOS'!#REF!)</f>
        <v>#REF!</v>
      </c>
      <c r="K19" s="6" t="e">
        <f>IF('MATRIZ DE RIESGOS'!#REF!="","",'MATRIZ DE RIESGOS'!#REF!)</f>
        <v>#REF!</v>
      </c>
      <c r="L19" s="6" t="e">
        <f>IF('MATRIZ DE RIESGOS'!#REF!="","",'MATRIZ DE RIESGOS'!#REF!)</f>
        <v>#REF!</v>
      </c>
      <c r="M19" s="6" t="e">
        <f>IF('MATRIZ DE RIESGOS'!#REF!="","",'MATRIZ DE RIESGOS'!#REF!)</f>
        <v>#REF!</v>
      </c>
      <c r="N19" s="6" t="e">
        <f>IF('MATRIZ DE RIESGOS'!#REF!="","",'MATRIZ DE RIESGOS'!#REF!)</f>
        <v>#REF!</v>
      </c>
      <c r="O19" s="6" t="e">
        <f>IF('MATRIZ DE RIESGOS'!#REF!="","",'MATRIZ DE RIESGOS'!#REF!)</f>
        <v>#REF!</v>
      </c>
      <c r="P19" s="6" t="e">
        <f>IF('MATRIZ DE RIESGOS'!#REF!="","",'MATRIZ DE RIESGOS'!#REF!)</f>
        <v>#REF!</v>
      </c>
      <c r="Q19" s="6" t="e">
        <f>IF('MATRIZ DE RIESGOS'!#REF!="","",'MATRIZ DE RIESGOS'!#REF!)</f>
        <v>#REF!</v>
      </c>
      <c r="R19" s="6" t="e">
        <f>IF('MATRIZ DE RIESGOS'!#REF!="","",'MATRIZ DE RIESGOS'!#REF!)</f>
        <v>#REF!</v>
      </c>
      <c r="S19" s="47" t="e">
        <f>IF('MATRIZ DE RIESGOS'!#REF!="","",'MATRIZ DE RIESGOS'!#REF!)</f>
        <v>#REF!</v>
      </c>
      <c r="T19" s="47" t="e">
        <f>IF('MATRIZ DE RIESGOS'!#REF!="","",'MATRIZ DE RIESGOS'!#REF!)</f>
        <v>#REF!</v>
      </c>
      <c r="U19" s="43" t="e">
        <f>IF('MATRIZ DE RIESGOS'!#REF!="","",'MATRIZ DE RIESGOS'!#REF!)</f>
        <v>#REF!</v>
      </c>
      <c r="V19" s="43" t="e">
        <f>IF('MATRIZ DE RIESGOS'!#REF!="","",'MATRIZ DE RIESGOS'!#REF!)</f>
        <v>#REF!</v>
      </c>
      <c r="W19" s="43" t="e">
        <f>IF('MATRIZ DE RIESGOS'!#REF!="","",'MATRIZ DE RIESGOS'!#REF!)</f>
        <v>#REF!</v>
      </c>
      <c r="X19" s="43" t="e">
        <f>IF('MATRIZ DE RIESGOS'!#REF!="","",'MATRIZ DE RIESGOS'!#REF!)</f>
        <v>#REF!</v>
      </c>
      <c r="Y19" s="46" t="e">
        <f>IF('MATRIZ DE RIESGOS'!#REF!="","",'MATRIZ DE RIESGOS'!#REF!)</f>
        <v>#REF!</v>
      </c>
      <c r="Z19" s="81" t="e">
        <f>IF('MATRIZ DE RIESGOS'!#REF!="","",'MATRIZ DE RIESGOS'!#REF!)</f>
        <v>#REF!</v>
      </c>
      <c r="AA19" s="6" t="e">
        <f>IF('MATRIZ DE RIESGOS'!#REF!="","",'MATRIZ DE RIESGOS'!#REF!)</f>
        <v>#REF!</v>
      </c>
      <c r="AB19" s="6" t="e">
        <f>IF('MATRIZ DE RIESGOS'!#REF!="","",'MATRIZ DE RIESGOS'!#REF!)</f>
        <v>#REF!</v>
      </c>
      <c r="AC19" s="6" t="e">
        <f>IF('MATRIZ DE RIESGOS'!#REF!="","",'MATRIZ DE RIESGOS'!#REF!)</f>
        <v>#REF!</v>
      </c>
      <c r="AD19" s="6" t="e">
        <f>IF('MATRIZ DE RIESGOS'!#REF!="","",'MATRIZ DE RIESGOS'!#REF!)</f>
        <v>#REF!</v>
      </c>
      <c r="AE19" s="6" t="e">
        <f>IF('MATRIZ DE RIESGOS'!#REF!="","",'MATRIZ DE RIESGOS'!#REF!)</f>
        <v>#REF!</v>
      </c>
      <c r="AF19" s="45" t="e">
        <f>IF('MATRIZ DE RIESGOS'!#REF!="","",'MATRIZ DE RIESGOS'!#REF!)</f>
        <v>#REF!</v>
      </c>
      <c r="AG19" s="45" t="e">
        <f>IF('MATRIZ DE RIESGOS'!#REF!="","",'MATRIZ DE RIESGOS'!#REF!)</f>
        <v>#REF!</v>
      </c>
    </row>
    <row r="20" spans="2:33" s="1" customFormat="1" ht="15" x14ac:dyDescent="0.25">
      <c r="B20" s="43" t="e">
        <f>IF('MATRIZ DE RIESGOS'!#REF!="","",'MATRIZ DE RIESGOS'!#REF!)</f>
        <v>#REF!</v>
      </c>
      <c r="C20" s="43" t="e">
        <f>IF('MATRIZ DE RIESGOS'!#REF!="","",'MATRIZ DE RIESGOS'!#REF!)</f>
        <v>#REF!</v>
      </c>
      <c r="D20" s="44" t="e">
        <f>IF('MATRIZ DE RIESGOS'!#REF!="","",'MATRIZ DE RIESGOS'!#REF!)</f>
        <v>#REF!</v>
      </c>
      <c r="E20" s="6" t="e">
        <f>IF('MATRIZ DE RIESGOS'!#REF!="","",'MATRIZ DE RIESGOS'!#REF!)</f>
        <v>#REF!</v>
      </c>
      <c r="F20" s="6" t="e">
        <f>IF('MATRIZ DE RIESGOS'!#REF!="","",'MATRIZ DE RIESGOS'!#REF!)</f>
        <v>#REF!</v>
      </c>
      <c r="G20" s="6" t="e">
        <f>IF('MATRIZ DE RIESGOS'!#REF!="","",'MATRIZ DE RIESGOS'!#REF!)</f>
        <v>#REF!</v>
      </c>
      <c r="H20" s="6" t="e">
        <f>IF('MATRIZ DE RIESGOS'!#REF!="","",'MATRIZ DE RIESGOS'!#REF!)</f>
        <v>#REF!</v>
      </c>
      <c r="I20" s="6" t="e">
        <f>IF('MATRIZ DE RIESGOS'!#REF!="","",'MATRIZ DE RIESGOS'!#REF!)</f>
        <v>#REF!</v>
      </c>
      <c r="J20" s="6" t="e">
        <f>IF('MATRIZ DE RIESGOS'!#REF!="","",'MATRIZ DE RIESGOS'!#REF!)</f>
        <v>#REF!</v>
      </c>
      <c r="K20" s="6" t="e">
        <f>IF('MATRIZ DE RIESGOS'!#REF!="","",'MATRIZ DE RIESGOS'!#REF!)</f>
        <v>#REF!</v>
      </c>
      <c r="L20" s="6" t="e">
        <f>IF('MATRIZ DE RIESGOS'!#REF!="","",'MATRIZ DE RIESGOS'!#REF!)</f>
        <v>#REF!</v>
      </c>
      <c r="M20" s="6" t="e">
        <f>IF('MATRIZ DE RIESGOS'!#REF!="","",'MATRIZ DE RIESGOS'!#REF!)</f>
        <v>#REF!</v>
      </c>
      <c r="N20" s="6" t="e">
        <f>IF('MATRIZ DE RIESGOS'!#REF!="","",'MATRIZ DE RIESGOS'!#REF!)</f>
        <v>#REF!</v>
      </c>
      <c r="O20" s="6" t="e">
        <f>IF('MATRIZ DE RIESGOS'!#REF!="","",'MATRIZ DE RIESGOS'!#REF!)</f>
        <v>#REF!</v>
      </c>
      <c r="P20" s="6" t="e">
        <f>IF('MATRIZ DE RIESGOS'!#REF!="","",'MATRIZ DE RIESGOS'!#REF!)</f>
        <v>#REF!</v>
      </c>
      <c r="Q20" s="6" t="e">
        <f>IF('MATRIZ DE RIESGOS'!#REF!="","",'MATRIZ DE RIESGOS'!#REF!)</f>
        <v>#REF!</v>
      </c>
      <c r="R20" s="6" t="e">
        <f>IF('MATRIZ DE RIESGOS'!#REF!="","",'MATRIZ DE RIESGOS'!#REF!)</f>
        <v>#REF!</v>
      </c>
      <c r="S20" s="47" t="e">
        <f>IF('MATRIZ DE RIESGOS'!#REF!="","",'MATRIZ DE RIESGOS'!#REF!)</f>
        <v>#REF!</v>
      </c>
      <c r="T20" s="47" t="e">
        <f>IF('MATRIZ DE RIESGOS'!#REF!="","",'MATRIZ DE RIESGOS'!#REF!)</f>
        <v>#REF!</v>
      </c>
      <c r="U20" s="43" t="e">
        <f>IF('MATRIZ DE RIESGOS'!#REF!="","",'MATRIZ DE RIESGOS'!#REF!)</f>
        <v>#REF!</v>
      </c>
      <c r="V20" s="43" t="e">
        <f>IF('MATRIZ DE RIESGOS'!#REF!="","",'MATRIZ DE RIESGOS'!#REF!)</f>
        <v>#REF!</v>
      </c>
      <c r="W20" s="43" t="e">
        <f>IF('MATRIZ DE RIESGOS'!#REF!="","",'MATRIZ DE RIESGOS'!#REF!)</f>
        <v>#REF!</v>
      </c>
      <c r="X20" s="43" t="e">
        <f>IF('MATRIZ DE RIESGOS'!#REF!="","",'MATRIZ DE RIESGOS'!#REF!)</f>
        <v>#REF!</v>
      </c>
      <c r="Y20" s="46" t="e">
        <f>IF('MATRIZ DE RIESGOS'!#REF!="","",'MATRIZ DE RIESGOS'!#REF!)</f>
        <v>#REF!</v>
      </c>
      <c r="Z20" s="81" t="e">
        <f>IF('MATRIZ DE RIESGOS'!#REF!="","",'MATRIZ DE RIESGOS'!#REF!)</f>
        <v>#REF!</v>
      </c>
      <c r="AA20" s="6" t="e">
        <f>IF('MATRIZ DE RIESGOS'!#REF!="","",'MATRIZ DE RIESGOS'!#REF!)</f>
        <v>#REF!</v>
      </c>
      <c r="AB20" s="6" t="e">
        <f>IF('MATRIZ DE RIESGOS'!#REF!="","",'MATRIZ DE RIESGOS'!#REF!)</f>
        <v>#REF!</v>
      </c>
      <c r="AC20" s="6" t="e">
        <f>IF('MATRIZ DE RIESGOS'!#REF!="","",'MATRIZ DE RIESGOS'!#REF!)</f>
        <v>#REF!</v>
      </c>
      <c r="AD20" s="6" t="e">
        <f>IF('MATRIZ DE RIESGOS'!#REF!="","",'MATRIZ DE RIESGOS'!#REF!)</f>
        <v>#REF!</v>
      </c>
      <c r="AE20" s="6" t="e">
        <f>IF('MATRIZ DE RIESGOS'!#REF!="","",'MATRIZ DE RIESGOS'!#REF!)</f>
        <v>#REF!</v>
      </c>
      <c r="AF20" s="45" t="e">
        <f>IF('MATRIZ DE RIESGOS'!#REF!="","",'MATRIZ DE RIESGOS'!#REF!)</f>
        <v>#REF!</v>
      </c>
      <c r="AG20" s="45" t="e">
        <f>IF('MATRIZ DE RIESGOS'!#REF!="","",'MATRIZ DE RIESGOS'!#REF!)</f>
        <v>#REF!</v>
      </c>
    </row>
    <row r="21" spans="2:33" s="1" customFormat="1" ht="15" x14ac:dyDescent="0.25">
      <c r="B21" s="43" t="e">
        <f>IF('MATRIZ DE RIESGOS'!#REF!="","",'MATRIZ DE RIESGOS'!#REF!)</f>
        <v>#REF!</v>
      </c>
      <c r="C21" s="43" t="e">
        <f>IF('MATRIZ DE RIESGOS'!#REF!="","",'MATRIZ DE RIESGOS'!#REF!)</f>
        <v>#REF!</v>
      </c>
      <c r="D21" s="44" t="e">
        <f>IF('MATRIZ DE RIESGOS'!#REF!="","",'MATRIZ DE RIESGOS'!#REF!)</f>
        <v>#REF!</v>
      </c>
      <c r="E21" s="6" t="e">
        <f>IF('MATRIZ DE RIESGOS'!#REF!="","",'MATRIZ DE RIESGOS'!#REF!)</f>
        <v>#REF!</v>
      </c>
      <c r="F21" s="6" t="e">
        <f>IF('MATRIZ DE RIESGOS'!#REF!="","",'MATRIZ DE RIESGOS'!#REF!)</f>
        <v>#REF!</v>
      </c>
      <c r="G21" s="6" t="e">
        <f>IF('MATRIZ DE RIESGOS'!#REF!="","",'MATRIZ DE RIESGOS'!#REF!)</f>
        <v>#REF!</v>
      </c>
      <c r="H21" s="6" t="e">
        <f>IF('MATRIZ DE RIESGOS'!#REF!="","",'MATRIZ DE RIESGOS'!#REF!)</f>
        <v>#REF!</v>
      </c>
      <c r="I21" s="6" t="e">
        <f>IF('MATRIZ DE RIESGOS'!#REF!="","",'MATRIZ DE RIESGOS'!#REF!)</f>
        <v>#REF!</v>
      </c>
      <c r="J21" s="6" t="e">
        <f>IF('MATRIZ DE RIESGOS'!#REF!="","",'MATRIZ DE RIESGOS'!#REF!)</f>
        <v>#REF!</v>
      </c>
      <c r="K21" s="6" t="e">
        <f>IF('MATRIZ DE RIESGOS'!#REF!="","",'MATRIZ DE RIESGOS'!#REF!)</f>
        <v>#REF!</v>
      </c>
      <c r="L21" s="6" t="e">
        <f>IF('MATRIZ DE RIESGOS'!#REF!="","",'MATRIZ DE RIESGOS'!#REF!)</f>
        <v>#REF!</v>
      </c>
      <c r="M21" s="6" t="e">
        <f>IF('MATRIZ DE RIESGOS'!#REF!="","",'MATRIZ DE RIESGOS'!#REF!)</f>
        <v>#REF!</v>
      </c>
      <c r="N21" s="6" t="e">
        <f>IF('MATRIZ DE RIESGOS'!#REF!="","",'MATRIZ DE RIESGOS'!#REF!)</f>
        <v>#REF!</v>
      </c>
      <c r="O21" s="6" t="e">
        <f>IF('MATRIZ DE RIESGOS'!#REF!="","",'MATRIZ DE RIESGOS'!#REF!)</f>
        <v>#REF!</v>
      </c>
      <c r="P21" s="6" t="e">
        <f>IF('MATRIZ DE RIESGOS'!#REF!="","",'MATRIZ DE RIESGOS'!#REF!)</f>
        <v>#REF!</v>
      </c>
      <c r="Q21" s="6" t="e">
        <f>IF('MATRIZ DE RIESGOS'!#REF!="","",'MATRIZ DE RIESGOS'!#REF!)</f>
        <v>#REF!</v>
      </c>
      <c r="R21" s="6" t="e">
        <f>IF('MATRIZ DE RIESGOS'!#REF!="","",'MATRIZ DE RIESGOS'!#REF!)</f>
        <v>#REF!</v>
      </c>
      <c r="S21" s="47" t="e">
        <f>IF('MATRIZ DE RIESGOS'!#REF!="","",'MATRIZ DE RIESGOS'!#REF!)</f>
        <v>#REF!</v>
      </c>
      <c r="T21" s="47" t="e">
        <f>IF('MATRIZ DE RIESGOS'!#REF!="","",'MATRIZ DE RIESGOS'!#REF!)</f>
        <v>#REF!</v>
      </c>
      <c r="U21" s="43" t="e">
        <f>IF('MATRIZ DE RIESGOS'!#REF!="","",'MATRIZ DE RIESGOS'!#REF!)</f>
        <v>#REF!</v>
      </c>
      <c r="V21" s="43" t="e">
        <f>IF('MATRIZ DE RIESGOS'!#REF!="","",'MATRIZ DE RIESGOS'!#REF!)</f>
        <v>#REF!</v>
      </c>
      <c r="W21" s="43" t="e">
        <f>IF('MATRIZ DE RIESGOS'!#REF!="","",'MATRIZ DE RIESGOS'!#REF!)</f>
        <v>#REF!</v>
      </c>
      <c r="X21" s="43" t="e">
        <f>IF('MATRIZ DE RIESGOS'!#REF!="","",'MATRIZ DE RIESGOS'!#REF!)</f>
        <v>#REF!</v>
      </c>
      <c r="Y21" s="46" t="e">
        <f>IF('MATRIZ DE RIESGOS'!#REF!="","",'MATRIZ DE RIESGOS'!#REF!)</f>
        <v>#REF!</v>
      </c>
      <c r="Z21" s="81" t="e">
        <f>IF('MATRIZ DE RIESGOS'!#REF!="","",'MATRIZ DE RIESGOS'!#REF!)</f>
        <v>#REF!</v>
      </c>
      <c r="AA21" s="6" t="e">
        <f>IF('MATRIZ DE RIESGOS'!#REF!="","",'MATRIZ DE RIESGOS'!#REF!)</f>
        <v>#REF!</v>
      </c>
      <c r="AB21" s="6" t="e">
        <f>IF('MATRIZ DE RIESGOS'!#REF!="","",'MATRIZ DE RIESGOS'!#REF!)</f>
        <v>#REF!</v>
      </c>
      <c r="AC21" s="6" t="e">
        <f>IF('MATRIZ DE RIESGOS'!#REF!="","",'MATRIZ DE RIESGOS'!#REF!)</f>
        <v>#REF!</v>
      </c>
      <c r="AD21" s="6" t="e">
        <f>IF('MATRIZ DE RIESGOS'!#REF!="","",'MATRIZ DE RIESGOS'!#REF!)</f>
        <v>#REF!</v>
      </c>
      <c r="AE21" s="6" t="e">
        <f>IF('MATRIZ DE RIESGOS'!#REF!="","",'MATRIZ DE RIESGOS'!#REF!)</f>
        <v>#REF!</v>
      </c>
      <c r="AF21" s="45" t="e">
        <f>IF('MATRIZ DE RIESGOS'!#REF!="","",'MATRIZ DE RIESGOS'!#REF!)</f>
        <v>#REF!</v>
      </c>
      <c r="AG21" s="45" t="e">
        <f>IF('MATRIZ DE RIESGOS'!#REF!="","",'MATRIZ DE RIESGOS'!#REF!)</f>
        <v>#REF!</v>
      </c>
    </row>
    <row r="22" spans="2:33" s="1" customFormat="1" ht="15" x14ac:dyDescent="0.25">
      <c r="B22" s="43" t="e">
        <f>IF('MATRIZ DE RIESGOS'!#REF!="","",'MATRIZ DE RIESGOS'!#REF!)</f>
        <v>#REF!</v>
      </c>
      <c r="C22" s="43" t="e">
        <f>IF('MATRIZ DE RIESGOS'!#REF!="","",'MATRIZ DE RIESGOS'!#REF!)</f>
        <v>#REF!</v>
      </c>
      <c r="D22" s="44" t="e">
        <f>IF('MATRIZ DE RIESGOS'!#REF!="","",'MATRIZ DE RIESGOS'!#REF!)</f>
        <v>#REF!</v>
      </c>
      <c r="E22" s="6" t="e">
        <f>IF('MATRIZ DE RIESGOS'!#REF!="","",'MATRIZ DE RIESGOS'!#REF!)</f>
        <v>#REF!</v>
      </c>
      <c r="F22" s="6" t="e">
        <f>IF('MATRIZ DE RIESGOS'!#REF!="","",'MATRIZ DE RIESGOS'!#REF!)</f>
        <v>#REF!</v>
      </c>
      <c r="G22" s="6" t="e">
        <f>IF('MATRIZ DE RIESGOS'!#REF!="","",'MATRIZ DE RIESGOS'!#REF!)</f>
        <v>#REF!</v>
      </c>
      <c r="H22" s="6" t="e">
        <f>IF('MATRIZ DE RIESGOS'!#REF!="","",'MATRIZ DE RIESGOS'!#REF!)</f>
        <v>#REF!</v>
      </c>
      <c r="I22" s="6" t="e">
        <f>IF('MATRIZ DE RIESGOS'!#REF!="","",'MATRIZ DE RIESGOS'!#REF!)</f>
        <v>#REF!</v>
      </c>
      <c r="J22" s="6" t="e">
        <f>IF('MATRIZ DE RIESGOS'!#REF!="","",'MATRIZ DE RIESGOS'!#REF!)</f>
        <v>#REF!</v>
      </c>
      <c r="K22" s="6" t="e">
        <f>IF('MATRIZ DE RIESGOS'!#REF!="","",'MATRIZ DE RIESGOS'!#REF!)</f>
        <v>#REF!</v>
      </c>
      <c r="L22" s="6" t="e">
        <f>IF('MATRIZ DE RIESGOS'!#REF!="","",'MATRIZ DE RIESGOS'!#REF!)</f>
        <v>#REF!</v>
      </c>
      <c r="M22" s="6" t="e">
        <f>IF('MATRIZ DE RIESGOS'!#REF!="","",'MATRIZ DE RIESGOS'!#REF!)</f>
        <v>#REF!</v>
      </c>
      <c r="N22" s="6" t="e">
        <f>IF('MATRIZ DE RIESGOS'!#REF!="","",'MATRIZ DE RIESGOS'!#REF!)</f>
        <v>#REF!</v>
      </c>
      <c r="O22" s="6" t="e">
        <f>IF('MATRIZ DE RIESGOS'!#REF!="","",'MATRIZ DE RIESGOS'!#REF!)</f>
        <v>#REF!</v>
      </c>
      <c r="P22" s="6" t="e">
        <f>IF('MATRIZ DE RIESGOS'!#REF!="","",'MATRIZ DE RIESGOS'!#REF!)</f>
        <v>#REF!</v>
      </c>
      <c r="Q22" s="6" t="e">
        <f>IF('MATRIZ DE RIESGOS'!#REF!="","",'MATRIZ DE RIESGOS'!#REF!)</f>
        <v>#REF!</v>
      </c>
      <c r="R22" s="6" t="e">
        <f>IF('MATRIZ DE RIESGOS'!#REF!="","",'MATRIZ DE RIESGOS'!#REF!)</f>
        <v>#REF!</v>
      </c>
      <c r="S22" s="47" t="e">
        <f>IF('MATRIZ DE RIESGOS'!#REF!="","",'MATRIZ DE RIESGOS'!#REF!)</f>
        <v>#REF!</v>
      </c>
      <c r="T22" s="47" t="e">
        <f>IF('MATRIZ DE RIESGOS'!#REF!="","",'MATRIZ DE RIESGOS'!#REF!)</f>
        <v>#REF!</v>
      </c>
      <c r="U22" s="43" t="e">
        <f>IF('MATRIZ DE RIESGOS'!#REF!="","",'MATRIZ DE RIESGOS'!#REF!)</f>
        <v>#REF!</v>
      </c>
      <c r="V22" s="43" t="e">
        <f>IF('MATRIZ DE RIESGOS'!#REF!="","",'MATRIZ DE RIESGOS'!#REF!)</f>
        <v>#REF!</v>
      </c>
      <c r="W22" s="43" t="e">
        <f>IF('MATRIZ DE RIESGOS'!#REF!="","",'MATRIZ DE RIESGOS'!#REF!)</f>
        <v>#REF!</v>
      </c>
      <c r="X22" s="43" t="e">
        <f>IF('MATRIZ DE RIESGOS'!#REF!="","",'MATRIZ DE RIESGOS'!#REF!)</f>
        <v>#REF!</v>
      </c>
      <c r="Y22" s="46" t="e">
        <f>IF('MATRIZ DE RIESGOS'!#REF!="","",'MATRIZ DE RIESGOS'!#REF!)</f>
        <v>#REF!</v>
      </c>
      <c r="Z22" s="81" t="e">
        <f>IF('MATRIZ DE RIESGOS'!#REF!="","",'MATRIZ DE RIESGOS'!#REF!)</f>
        <v>#REF!</v>
      </c>
      <c r="AA22" s="6" t="e">
        <f>IF('MATRIZ DE RIESGOS'!#REF!="","",'MATRIZ DE RIESGOS'!#REF!)</f>
        <v>#REF!</v>
      </c>
      <c r="AB22" s="6" t="e">
        <f>IF('MATRIZ DE RIESGOS'!#REF!="","",'MATRIZ DE RIESGOS'!#REF!)</f>
        <v>#REF!</v>
      </c>
      <c r="AC22" s="6" t="e">
        <f>IF('MATRIZ DE RIESGOS'!#REF!="","",'MATRIZ DE RIESGOS'!#REF!)</f>
        <v>#REF!</v>
      </c>
      <c r="AD22" s="6" t="e">
        <f>IF('MATRIZ DE RIESGOS'!#REF!="","",'MATRIZ DE RIESGOS'!#REF!)</f>
        <v>#REF!</v>
      </c>
      <c r="AE22" s="6" t="e">
        <f>IF('MATRIZ DE RIESGOS'!#REF!="","",'MATRIZ DE RIESGOS'!#REF!)</f>
        <v>#REF!</v>
      </c>
      <c r="AF22" s="45" t="e">
        <f>IF('MATRIZ DE RIESGOS'!#REF!="","",'MATRIZ DE RIESGOS'!#REF!)</f>
        <v>#REF!</v>
      </c>
      <c r="AG22" s="45" t="e">
        <f>IF('MATRIZ DE RIESGOS'!#REF!="","",'MATRIZ DE RIESGOS'!#REF!)</f>
        <v>#REF!</v>
      </c>
    </row>
    <row r="23" spans="2:33" s="1" customFormat="1" ht="15" x14ac:dyDescent="0.25">
      <c r="B23" s="43" t="e">
        <f>IF('MATRIZ DE RIESGOS'!#REF!="","",'MATRIZ DE RIESGOS'!#REF!)</f>
        <v>#REF!</v>
      </c>
      <c r="C23" s="43" t="e">
        <f>IF('MATRIZ DE RIESGOS'!#REF!="","",'MATRIZ DE RIESGOS'!#REF!)</f>
        <v>#REF!</v>
      </c>
      <c r="D23" s="44" t="e">
        <f>IF('MATRIZ DE RIESGOS'!#REF!="","",'MATRIZ DE RIESGOS'!#REF!)</f>
        <v>#REF!</v>
      </c>
      <c r="E23" s="6" t="e">
        <f>IF('MATRIZ DE RIESGOS'!#REF!="","",'MATRIZ DE RIESGOS'!#REF!)</f>
        <v>#REF!</v>
      </c>
      <c r="F23" s="6" t="e">
        <f>IF('MATRIZ DE RIESGOS'!#REF!="","",'MATRIZ DE RIESGOS'!#REF!)</f>
        <v>#REF!</v>
      </c>
      <c r="G23" s="6" t="e">
        <f>IF('MATRIZ DE RIESGOS'!#REF!="","",'MATRIZ DE RIESGOS'!#REF!)</f>
        <v>#REF!</v>
      </c>
      <c r="H23" s="6" t="e">
        <f>IF('MATRIZ DE RIESGOS'!#REF!="","",'MATRIZ DE RIESGOS'!#REF!)</f>
        <v>#REF!</v>
      </c>
      <c r="I23" s="6" t="e">
        <f>IF('MATRIZ DE RIESGOS'!#REF!="","",'MATRIZ DE RIESGOS'!#REF!)</f>
        <v>#REF!</v>
      </c>
      <c r="J23" s="6" t="e">
        <f>IF('MATRIZ DE RIESGOS'!#REF!="","",'MATRIZ DE RIESGOS'!#REF!)</f>
        <v>#REF!</v>
      </c>
      <c r="K23" s="6" t="e">
        <f>IF('MATRIZ DE RIESGOS'!#REF!="","",'MATRIZ DE RIESGOS'!#REF!)</f>
        <v>#REF!</v>
      </c>
      <c r="L23" s="6" t="e">
        <f>IF('MATRIZ DE RIESGOS'!#REF!="","",'MATRIZ DE RIESGOS'!#REF!)</f>
        <v>#REF!</v>
      </c>
      <c r="M23" s="6" t="e">
        <f>IF('MATRIZ DE RIESGOS'!#REF!="","",'MATRIZ DE RIESGOS'!#REF!)</f>
        <v>#REF!</v>
      </c>
      <c r="N23" s="6" t="e">
        <f>IF('MATRIZ DE RIESGOS'!#REF!="","",'MATRIZ DE RIESGOS'!#REF!)</f>
        <v>#REF!</v>
      </c>
      <c r="O23" s="6" t="e">
        <f>IF('MATRIZ DE RIESGOS'!#REF!="","",'MATRIZ DE RIESGOS'!#REF!)</f>
        <v>#REF!</v>
      </c>
      <c r="P23" s="6" t="e">
        <f>IF('MATRIZ DE RIESGOS'!#REF!="","",'MATRIZ DE RIESGOS'!#REF!)</f>
        <v>#REF!</v>
      </c>
      <c r="Q23" s="6" t="e">
        <f>IF('MATRIZ DE RIESGOS'!#REF!="","",'MATRIZ DE RIESGOS'!#REF!)</f>
        <v>#REF!</v>
      </c>
      <c r="R23" s="6" t="e">
        <f>IF('MATRIZ DE RIESGOS'!#REF!="","",'MATRIZ DE RIESGOS'!#REF!)</f>
        <v>#REF!</v>
      </c>
      <c r="S23" s="47" t="e">
        <f>IF('MATRIZ DE RIESGOS'!#REF!="","",'MATRIZ DE RIESGOS'!#REF!)</f>
        <v>#REF!</v>
      </c>
      <c r="T23" s="47" t="e">
        <f>IF('MATRIZ DE RIESGOS'!#REF!="","",'MATRIZ DE RIESGOS'!#REF!)</f>
        <v>#REF!</v>
      </c>
      <c r="U23" s="43" t="e">
        <f>IF('MATRIZ DE RIESGOS'!#REF!="","",'MATRIZ DE RIESGOS'!#REF!)</f>
        <v>#REF!</v>
      </c>
      <c r="V23" s="43" t="e">
        <f>IF('MATRIZ DE RIESGOS'!#REF!="","",'MATRIZ DE RIESGOS'!#REF!)</f>
        <v>#REF!</v>
      </c>
      <c r="W23" s="43" t="e">
        <f>IF('MATRIZ DE RIESGOS'!#REF!="","",'MATRIZ DE RIESGOS'!#REF!)</f>
        <v>#REF!</v>
      </c>
      <c r="X23" s="43" t="e">
        <f>IF('MATRIZ DE RIESGOS'!#REF!="","",'MATRIZ DE RIESGOS'!#REF!)</f>
        <v>#REF!</v>
      </c>
      <c r="Y23" s="46" t="e">
        <f>IF('MATRIZ DE RIESGOS'!#REF!="","",'MATRIZ DE RIESGOS'!#REF!)</f>
        <v>#REF!</v>
      </c>
      <c r="Z23" s="81" t="e">
        <f>IF('MATRIZ DE RIESGOS'!#REF!="","",'MATRIZ DE RIESGOS'!#REF!)</f>
        <v>#REF!</v>
      </c>
      <c r="AA23" s="6" t="e">
        <f>IF('MATRIZ DE RIESGOS'!#REF!="","",'MATRIZ DE RIESGOS'!#REF!)</f>
        <v>#REF!</v>
      </c>
      <c r="AB23" s="6" t="e">
        <f>IF('MATRIZ DE RIESGOS'!#REF!="","",'MATRIZ DE RIESGOS'!#REF!)</f>
        <v>#REF!</v>
      </c>
      <c r="AC23" s="6" t="e">
        <f>IF('MATRIZ DE RIESGOS'!#REF!="","",'MATRIZ DE RIESGOS'!#REF!)</f>
        <v>#REF!</v>
      </c>
      <c r="AD23" s="6" t="e">
        <f>IF('MATRIZ DE RIESGOS'!#REF!="","",'MATRIZ DE RIESGOS'!#REF!)</f>
        <v>#REF!</v>
      </c>
      <c r="AE23" s="6" t="e">
        <f>IF('MATRIZ DE RIESGOS'!#REF!="","",'MATRIZ DE RIESGOS'!#REF!)</f>
        <v>#REF!</v>
      </c>
      <c r="AF23" s="45" t="e">
        <f>IF('MATRIZ DE RIESGOS'!#REF!="","",'MATRIZ DE RIESGOS'!#REF!)</f>
        <v>#REF!</v>
      </c>
      <c r="AG23" s="45" t="e">
        <f>IF('MATRIZ DE RIESGOS'!#REF!="","",'MATRIZ DE RIESGOS'!#REF!)</f>
        <v>#REF!</v>
      </c>
    </row>
    <row r="24" spans="2:33" s="1" customFormat="1" ht="15" x14ac:dyDescent="0.25">
      <c r="B24" s="43" t="e">
        <f>IF('MATRIZ DE RIESGOS'!#REF!="","",'MATRIZ DE RIESGOS'!#REF!)</f>
        <v>#REF!</v>
      </c>
      <c r="C24" s="43" t="e">
        <f>IF('MATRIZ DE RIESGOS'!#REF!="","",'MATRIZ DE RIESGOS'!#REF!)</f>
        <v>#REF!</v>
      </c>
      <c r="D24" s="44" t="e">
        <f>IF('MATRIZ DE RIESGOS'!#REF!="","",'MATRIZ DE RIESGOS'!#REF!)</f>
        <v>#REF!</v>
      </c>
      <c r="E24" s="6" t="e">
        <f>IF('MATRIZ DE RIESGOS'!#REF!="","",'MATRIZ DE RIESGOS'!#REF!)</f>
        <v>#REF!</v>
      </c>
      <c r="F24" s="6" t="e">
        <f>IF('MATRIZ DE RIESGOS'!#REF!="","",'MATRIZ DE RIESGOS'!#REF!)</f>
        <v>#REF!</v>
      </c>
      <c r="G24" s="6" t="e">
        <f>IF('MATRIZ DE RIESGOS'!#REF!="","",'MATRIZ DE RIESGOS'!#REF!)</f>
        <v>#REF!</v>
      </c>
      <c r="H24" s="6" t="e">
        <f>IF('MATRIZ DE RIESGOS'!#REF!="","",'MATRIZ DE RIESGOS'!#REF!)</f>
        <v>#REF!</v>
      </c>
      <c r="I24" s="6" t="e">
        <f>IF('MATRIZ DE RIESGOS'!#REF!="","",'MATRIZ DE RIESGOS'!#REF!)</f>
        <v>#REF!</v>
      </c>
      <c r="J24" s="6" t="e">
        <f>IF('MATRIZ DE RIESGOS'!#REF!="","",'MATRIZ DE RIESGOS'!#REF!)</f>
        <v>#REF!</v>
      </c>
      <c r="K24" s="6" t="e">
        <f>IF('MATRIZ DE RIESGOS'!#REF!="","",'MATRIZ DE RIESGOS'!#REF!)</f>
        <v>#REF!</v>
      </c>
      <c r="L24" s="6" t="e">
        <f>IF('MATRIZ DE RIESGOS'!#REF!="","",'MATRIZ DE RIESGOS'!#REF!)</f>
        <v>#REF!</v>
      </c>
      <c r="M24" s="6" t="e">
        <f>IF('MATRIZ DE RIESGOS'!#REF!="","",'MATRIZ DE RIESGOS'!#REF!)</f>
        <v>#REF!</v>
      </c>
      <c r="N24" s="6" t="e">
        <f>IF('MATRIZ DE RIESGOS'!#REF!="","",'MATRIZ DE RIESGOS'!#REF!)</f>
        <v>#REF!</v>
      </c>
      <c r="O24" s="6" t="e">
        <f>IF('MATRIZ DE RIESGOS'!#REF!="","",'MATRIZ DE RIESGOS'!#REF!)</f>
        <v>#REF!</v>
      </c>
      <c r="P24" s="6" t="e">
        <f>IF('MATRIZ DE RIESGOS'!#REF!="","",'MATRIZ DE RIESGOS'!#REF!)</f>
        <v>#REF!</v>
      </c>
      <c r="Q24" s="6" t="e">
        <f>IF('MATRIZ DE RIESGOS'!#REF!="","",'MATRIZ DE RIESGOS'!#REF!)</f>
        <v>#REF!</v>
      </c>
      <c r="R24" s="6" t="e">
        <f>IF('MATRIZ DE RIESGOS'!#REF!="","",'MATRIZ DE RIESGOS'!#REF!)</f>
        <v>#REF!</v>
      </c>
      <c r="S24" s="47" t="e">
        <f>IF('MATRIZ DE RIESGOS'!#REF!="","",'MATRIZ DE RIESGOS'!#REF!)</f>
        <v>#REF!</v>
      </c>
      <c r="T24" s="47" t="e">
        <f>IF('MATRIZ DE RIESGOS'!#REF!="","",'MATRIZ DE RIESGOS'!#REF!)</f>
        <v>#REF!</v>
      </c>
      <c r="U24" s="43" t="e">
        <f>IF('MATRIZ DE RIESGOS'!#REF!="","",'MATRIZ DE RIESGOS'!#REF!)</f>
        <v>#REF!</v>
      </c>
      <c r="V24" s="43" t="e">
        <f>IF('MATRIZ DE RIESGOS'!#REF!="","",'MATRIZ DE RIESGOS'!#REF!)</f>
        <v>#REF!</v>
      </c>
      <c r="W24" s="43" t="e">
        <f>IF('MATRIZ DE RIESGOS'!#REF!="","",'MATRIZ DE RIESGOS'!#REF!)</f>
        <v>#REF!</v>
      </c>
      <c r="X24" s="43" t="e">
        <f>IF('MATRIZ DE RIESGOS'!#REF!="","",'MATRIZ DE RIESGOS'!#REF!)</f>
        <v>#REF!</v>
      </c>
      <c r="Y24" s="46" t="e">
        <f>IF('MATRIZ DE RIESGOS'!#REF!="","",'MATRIZ DE RIESGOS'!#REF!)</f>
        <v>#REF!</v>
      </c>
      <c r="Z24" s="81" t="e">
        <f>IF('MATRIZ DE RIESGOS'!#REF!="","",'MATRIZ DE RIESGOS'!#REF!)</f>
        <v>#REF!</v>
      </c>
      <c r="AA24" s="6" t="e">
        <f>IF('MATRIZ DE RIESGOS'!#REF!="","",'MATRIZ DE RIESGOS'!#REF!)</f>
        <v>#REF!</v>
      </c>
      <c r="AB24" s="6" t="e">
        <f>IF('MATRIZ DE RIESGOS'!#REF!="","",'MATRIZ DE RIESGOS'!#REF!)</f>
        <v>#REF!</v>
      </c>
      <c r="AC24" s="6" t="e">
        <f>IF('MATRIZ DE RIESGOS'!#REF!="","",'MATRIZ DE RIESGOS'!#REF!)</f>
        <v>#REF!</v>
      </c>
      <c r="AD24" s="6" t="e">
        <f>IF('MATRIZ DE RIESGOS'!#REF!="","",'MATRIZ DE RIESGOS'!#REF!)</f>
        <v>#REF!</v>
      </c>
      <c r="AE24" s="6" t="e">
        <f>IF('MATRIZ DE RIESGOS'!#REF!="","",'MATRIZ DE RIESGOS'!#REF!)</f>
        <v>#REF!</v>
      </c>
      <c r="AF24" s="45" t="e">
        <f>IF('MATRIZ DE RIESGOS'!#REF!="","",'MATRIZ DE RIESGOS'!#REF!)</f>
        <v>#REF!</v>
      </c>
      <c r="AG24" s="45" t="e">
        <f>IF('MATRIZ DE RIESGOS'!#REF!="","",'MATRIZ DE RIESGOS'!#REF!)</f>
        <v>#REF!</v>
      </c>
    </row>
    <row r="25" spans="2:33" s="1" customFormat="1" ht="15" x14ac:dyDescent="0.25">
      <c r="B25" s="43" t="e">
        <f>IF('MATRIZ DE RIESGOS'!#REF!="","",'MATRIZ DE RIESGOS'!#REF!)</f>
        <v>#REF!</v>
      </c>
      <c r="C25" s="43" t="e">
        <f>IF('MATRIZ DE RIESGOS'!#REF!="","",'MATRIZ DE RIESGOS'!#REF!)</f>
        <v>#REF!</v>
      </c>
      <c r="D25" s="44" t="e">
        <f>IF('MATRIZ DE RIESGOS'!#REF!="","",'MATRIZ DE RIESGOS'!#REF!)</f>
        <v>#REF!</v>
      </c>
      <c r="E25" s="6" t="e">
        <f>IF('MATRIZ DE RIESGOS'!#REF!="","",'MATRIZ DE RIESGOS'!#REF!)</f>
        <v>#REF!</v>
      </c>
      <c r="F25" s="6" t="e">
        <f>IF('MATRIZ DE RIESGOS'!#REF!="","",'MATRIZ DE RIESGOS'!#REF!)</f>
        <v>#REF!</v>
      </c>
      <c r="G25" s="6" t="e">
        <f>IF('MATRIZ DE RIESGOS'!#REF!="","",'MATRIZ DE RIESGOS'!#REF!)</f>
        <v>#REF!</v>
      </c>
      <c r="H25" s="6" t="e">
        <f>IF('MATRIZ DE RIESGOS'!#REF!="","",'MATRIZ DE RIESGOS'!#REF!)</f>
        <v>#REF!</v>
      </c>
      <c r="I25" s="6" t="e">
        <f>IF('MATRIZ DE RIESGOS'!#REF!="","",'MATRIZ DE RIESGOS'!#REF!)</f>
        <v>#REF!</v>
      </c>
      <c r="J25" s="6" t="e">
        <f>IF('MATRIZ DE RIESGOS'!#REF!="","",'MATRIZ DE RIESGOS'!#REF!)</f>
        <v>#REF!</v>
      </c>
      <c r="K25" s="6" t="e">
        <f>IF('MATRIZ DE RIESGOS'!#REF!="","",'MATRIZ DE RIESGOS'!#REF!)</f>
        <v>#REF!</v>
      </c>
      <c r="L25" s="6" t="e">
        <f>IF('MATRIZ DE RIESGOS'!#REF!="","",'MATRIZ DE RIESGOS'!#REF!)</f>
        <v>#REF!</v>
      </c>
      <c r="M25" s="6" t="e">
        <f>IF('MATRIZ DE RIESGOS'!#REF!="","",'MATRIZ DE RIESGOS'!#REF!)</f>
        <v>#REF!</v>
      </c>
      <c r="N25" s="6" t="e">
        <f>IF('MATRIZ DE RIESGOS'!#REF!="","",'MATRIZ DE RIESGOS'!#REF!)</f>
        <v>#REF!</v>
      </c>
      <c r="O25" s="6" t="e">
        <f>IF('MATRIZ DE RIESGOS'!#REF!="","",'MATRIZ DE RIESGOS'!#REF!)</f>
        <v>#REF!</v>
      </c>
      <c r="P25" s="6" t="e">
        <f>IF('MATRIZ DE RIESGOS'!#REF!="","",'MATRIZ DE RIESGOS'!#REF!)</f>
        <v>#REF!</v>
      </c>
      <c r="Q25" s="6" t="e">
        <f>IF('MATRIZ DE RIESGOS'!#REF!="","",'MATRIZ DE RIESGOS'!#REF!)</f>
        <v>#REF!</v>
      </c>
      <c r="R25" s="6" t="e">
        <f>IF('MATRIZ DE RIESGOS'!#REF!="","",'MATRIZ DE RIESGOS'!#REF!)</f>
        <v>#REF!</v>
      </c>
      <c r="S25" s="47" t="e">
        <f>IF('MATRIZ DE RIESGOS'!#REF!="","",'MATRIZ DE RIESGOS'!#REF!)</f>
        <v>#REF!</v>
      </c>
      <c r="T25" s="47" t="e">
        <f>IF('MATRIZ DE RIESGOS'!#REF!="","",'MATRIZ DE RIESGOS'!#REF!)</f>
        <v>#REF!</v>
      </c>
      <c r="U25" s="43" t="e">
        <f>IF('MATRIZ DE RIESGOS'!#REF!="","",'MATRIZ DE RIESGOS'!#REF!)</f>
        <v>#REF!</v>
      </c>
      <c r="V25" s="43" t="e">
        <f>IF('MATRIZ DE RIESGOS'!#REF!="","",'MATRIZ DE RIESGOS'!#REF!)</f>
        <v>#REF!</v>
      </c>
      <c r="W25" s="43" t="e">
        <f>IF('MATRIZ DE RIESGOS'!#REF!="","",'MATRIZ DE RIESGOS'!#REF!)</f>
        <v>#REF!</v>
      </c>
      <c r="X25" s="43" t="e">
        <f>IF('MATRIZ DE RIESGOS'!#REF!="","",'MATRIZ DE RIESGOS'!#REF!)</f>
        <v>#REF!</v>
      </c>
      <c r="Y25" s="46" t="e">
        <f>IF('MATRIZ DE RIESGOS'!#REF!="","",'MATRIZ DE RIESGOS'!#REF!)</f>
        <v>#REF!</v>
      </c>
      <c r="Z25" s="81" t="e">
        <f>IF('MATRIZ DE RIESGOS'!#REF!="","",'MATRIZ DE RIESGOS'!#REF!)</f>
        <v>#REF!</v>
      </c>
      <c r="AA25" s="6" t="e">
        <f>IF('MATRIZ DE RIESGOS'!#REF!="","",'MATRIZ DE RIESGOS'!#REF!)</f>
        <v>#REF!</v>
      </c>
      <c r="AB25" s="6" t="e">
        <f>IF('MATRIZ DE RIESGOS'!#REF!="","",'MATRIZ DE RIESGOS'!#REF!)</f>
        <v>#REF!</v>
      </c>
      <c r="AC25" s="6" t="e">
        <f>IF('MATRIZ DE RIESGOS'!#REF!="","",'MATRIZ DE RIESGOS'!#REF!)</f>
        <v>#REF!</v>
      </c>
      <c r="AD25" s="6" t="e">
        <f>IF('MATRIZ DE RIESGOS'!#REF!="","",'MATRIZ DE RIESGOS'!#REF!)</f>
        <v>#REF!</v>
      </c>
      <c r="AE25" s="6" t="e">
        <f>IF('MATRIZ DE RIESGOS'!#REF!="","",'MATRIZ DE RIESGOS'!#REF!)</f>
        <v>#REF!</v>
      </c>
      <c r="AF25" s="45" t="e">
        <f>IF('MATRIZ DE RIESGOS'!#REF!="","",'MATRIZ DE RIESGOS'!#REF!)</f>
        <v>#REF!</v>
      </c>
      <c r="AG25" s="45" t="e">
        <f>IF('MATRIZ DE RIESGOS'!#REF!="","",'MATRIZ DE RIESGOS'!#REF!)</f>
        <v>#REF!</v>
      </c>
    </row>
    <row r="26" spans="2:33" s="1" customFormat="1" ht="15" x14ac:dyDescent="0.25">
      <c r="B26" s="43" t="e">
        <f>IF('MATRIZ DE RIESGOS'!#REF!="","",'MATRIZ DE RIESGOS'!#REF!)</f>
        <v>#REF!</v>
      </c>
      <c r="C26" s="43" t="e">
        <f>IF('MATRIZ DE RIESGOS'!#REF!="","",'MATRIZ DE RIESGOS'!#REF!)</f>
        <v>#REF!</v>
      </c>
      <c r="D26" s="44" t="e">
        <f>IF('MATRIZ DE RIESGOS'!#REF!="","",'MATRIZ DE RIESGOS'!#REF!)</f>
        <v>#REF!</v>
      </c>
      <c r="E26" s="6" t="e">
        <f>IF('MATRIZ DE RIESGOS'!#REF!="","",'MATRIZ DE RIESGOS'!#REF!)</f>
        <v>#REF!</v>
      </c>
      <c r="F26" s="6" t="e">
        <f>IF('MATRIZ DE RIESGOS'!#REF!="","",'MATRIZ DE RIESGOS'!#REF!)</f>
        <v>#REF!</v>
      </c>
      <c r="G26" s="6" t="e">
        <f>IF('MATRIZ DE RIESGOS'!#REF!="","",'MATRIZ DE RIESGOS'!#REF!)</f>
        <v>#REF!</v>
      </c>
      <c r="H26" s="6" t="e">
        <f>IF('MATRIZ DE RIESGOS'!#REF!="","",'MATRIZ DE RIESGOS'!#REF!)</f>
        <v>#REF!</v>
      </c>
      <c r="I26" s="6" t="e">
        <f>IF('MATRIZ DE RIESGOS'!#REF!="","",'MATRIZ DE RIESGOS'!#REF!)</f>
        <v>#REF!</v>
      </c>
      <c r="J26" s="6" t="e">
        <f>IF('MATRIZ DE RIESGOS'!#REF!="","",'MATRIZ DE RIESGOS'!#REF!)</f>
        <v>#REF!</v>
      </c>
      <c r="K26" s="6" t="e">
        <f>IF('MATRIZ DE RIESGOS'!#REF!="","",'MATRIZ DE RIESGOS'!#REF!)</f>
        <v>#REF!</v>
      </c>
      <c r="L26" s="6" t="e">
        <f>IF('MATRIZ DE RIESGOS'!#REF!="","",'MATRIZ DE RIESGOS'!#REF!)</f>
        <v>#REF!</v>
      </c>
      <c r="M26" s="6" t="e">
        <f>IF('MATRIZ DE RIESGOS'!#REF!="","",'MATRIZ DE RIESGOS'!#REF!)</f>
        <v>#REF!</v>
      </c>
      <c r="N26" s="6" t="e">
        <f>IF('MATRIZ DE RIESGOS'!#REF!="","",'MATRIZ DE RIESGOS'!#REF!)</f>
        <v>#REF!</v>
      </c>
      <c r="O26" s="6" t="e">
        <f>IF('MATRIZ DE RIESGOS'!#REF!="","",'MATRIZ DE RIESGOS'!#REF!)</f>
        <v>#REF!</v>
      </c>
      <c r="P26" s="6" t="e">
        <f>IF('MATRIZ DE RIESGOS'!#REF!="","",'MATRIZ DE RIESGOS'!#REF!)</f>
        <v>#REF!</v>
      </c>
      <c r="Q26" s="6" t="e">
        <f>IF('MATRIZ DE RIESGOS'!#REF!="","",'MATRIZ DE RIESGOS'!#REF!)</f>
        <v>#REF!</v>
      </c>
      <c r="R26" s="6" t="e">
        <f>IF('MATRIZ DE RIESGOS'!#REF!="","",'MATRIZ DE RIESGOS'!#REF!)</f>
        <v>#REF!</v>
      </c>
      <c r="S26" s="47" t="e">
        <f>IF('MATRIZ DE RIESGOS'!#REF!="","",'MATRIZ DE RIESGOS'!#REF!)</f>
        <v>#REF!</v>
      </c>
      <c r="T26" s="47" t="e">
        <f>IF('MATRIZ DE RIESGOS'!#REF!="","",'MATRIZ DE RIESGOS'!#REF!)</f>
        <v>#REF!</v>
      </c>
      <c r="U26" s="43" t="e">
        <f>IF('MATRIZ DE RIESGOS'!#REF!="","",'MATRIZ DE RIESGOS'!#REF!)</f>
        <v>#REF!</v>
      </c>
      <c r="V26" s="43" t="e">
        <f>IF('MATRIZ DE RIESGOS'!#REF!="","",'MATRIZ DE RIESGOS'!#REF!)</f>
        <v>#REF!</v>
      </c>
      <c r="W26" s="43" t="e">
        <f>IF('MATRIZ DE RIESGOS'!#REF!="","",'MATRIZ DE RIESGOS'!#REF!)</f>
        <v>#REF!</v>
      </c>
      <c r="X26" s="43" t="e">
        <f>IF('MATRIZ DE RIESGOS'!#REF!="","",'MATRIZ DE RIESGOS'!#REF!)</f>
        <v>#REF!</v>
      </c>
      <c r="Y26" s="46" t="e">
        <f>IF('MATRIZ DE RIESGOS'!#REF!="","",'MATRIZ DE RIESGOS'!#REF!)</f>
        <v>#REF!</v>
      </c>
      <c r="Z26" s="81" t="e">
        <f>IF('MATRIZ DE RIESGOS'!#REF!="","",'MATRIZ DE RIESGOS'!#REF!)</f>
        <v>#REF!</v>
      </c>
      <c r="AA26" s="6" t="e">
        <f>IF('MATRIZ DE RIESGOS'!#REF!="","",'MATRIZ DE RIESGOS'!#REF!)</f>
        <v>#REF!</v>
      </c>
      <c r="AB26" s="6" t="e">
        <f>IF('MATRIZ DE RIESGOS'!#REF!="","",'MATRIZ DE RIESGOS'!#REF!)</f>
        <v>#REF!</v>
      </c>
      <c r="AC26" s="6" t="e">
        <f>IF('MATRIZ DE RIESGOS'!#REF!="","",'MATRIZ DE RIESGOS'!#REF!)</f>
        <v>#REF!</v>
      </c>
      <c r="AD26" s="6" t="e">
        <f>IF('MATRIZ DE RIESGOS'!#REF!="","",'MATRIZ DE RIESGOS'!#REF!)</f>
        <v>#REF!</v>
      </c>
      <c r="AE26" s="6" t="e">
        <f>IF('MATRIZ DE RIESGOS'!#REF!="","",'MATRIZ DE RIESGOS'!#REF!)</f>
        <v>#REF!</v>
      </c>
      <c r="AF26" s="45" t="e">
        <f>IF('MATRIZ DE RIESGOS'!#REF!="","",'MATRIZ DE RIESGOS'!#REF!)</f>
        <v>#REF!</v>
      </c>
      <c r="AG26" s="45" t="e">
        <f>IF('MATRIZ DE RIESGOS'!#REF!="","",'MATRIZ DE RIESGOS'!#REF!)</f>
        <v>#REF!</v>
      </c>
    </row>
    <row r="27" spans="2:33" s="1" customFormat="1" ht="15" x14ac:dyDescent="0.25">
      <c r="B27" s="43" t="e">
        <f>IF('MATRIZ DE RIESGOS'!#REF!="","",'MATRIZ DE RIESGOS'!#REF!)</f>
        <v>#REF!</v>
      </c>
      <c r="C27" s="43" t="e">
        <f>IF('MATRIZ DE RIESGOS'!#REF!="","",'MATRIZ DE RIESGOS'!#REF!)</f>
        <v>#REF!</v>
      </c>
      <c r="D27" s="44" t="e">
        <f>IF('MATRIZ DE RIESGOS'!#REF!="","",'MATRIZ DE RIESGOS'!#REF!)</f>
        <v>#REF!</v>
      </c>
      <c r="E27" s="6" t="e">
        <f>IF('MATRIZ DE RIESGOS'!#REF!="","",'MATRIZ DE RIESGOS'!#REF!)</f>
        <v>#REF!</v>
      </c>
      <c r="F27" s="6" t="e">
        <f>IF('MATRIZ DE RIESGOS'!#REF!="","",'MATRIZ DE RIESGOS'!#REF!)</f>
        <v>#REF!</v>
      </c>
      <c r="G27" s="6" t="e">
        <f>IF('MATRIZ DE RIESGOS'!#REF!="","",'MATRIZ DE RIESGOS'!#REF!)</f>
        <v>#REF!</v>
      </c>
      <c r="H27" s="6" t="e">
        <f>IF('MATRIZ DE RIESGOS'!#REF!="","",'MATRIZ DE RIESGOS'!#REF!)</f>
        <v>#REF!</v>
      </c>
      <c r="I27" s="6" t="e">
        <f>IF('MATRIZ DE RIESGOS'!#REF!="","",'MATRIZ DE RIESGOS'!#REF!)</f>
        <v>#REF!</v>
      </c>
      <c r="J27" s="6" t="e">
        <f>IF('MATRIZ DE RIESGOS'!#REF!="","",'MATRIZ DE RIESGOS'!#REF!)</f>
        <v>#REF!</v>
      </c>
      <c r="K27" s="6" t="e">
        <f>IF('MATRIZ DE RIESGOS'!#REF!="","",'MATRIZ DE RIESGOS'!#REF!)</f>
        <v>#REF!</v>
      </c>
      <c r="L27" s="6" t="e">
        <f>IF('MATRIZ DE RIESGOS'!#REF!="","",'MATRIZ DE RIESGOS'!#REF!)</f>
        <v>#REF!</v>
      </c>
      <c r="M27" s="6" t="e">
        <f>IF('MATRIZ DE RIESGOS'!#REF!="","",'MATRIZ DE RIESGOS'!#REF!)</f>
        <v>#REF!</v>
      </c>
      <c r="N27" s="6" t="e">
        <f>IF('MATRIZ DE RIESGOS'!#REF!="","",'MATRIZ DE RIESGOS'!#REF!)</f>
        <v>#REF!</v>
      </c>
      <c r="O27" s="6" t="e">
        <f>IF('MATRIZ DE RIESGOS'!#REF!="","",'MATRIZ DE RIESGOS'!#REF!)</f>
        <v>#REF!</v>
      </c>
      <c r="P27" s="6" t="e">
        <f>IF('MATRIZ DE RIESGOS'!#REF!="","",'MATRIZ DE RIESGOS'!#REF!)</f>
        <v>#REF!</v>
      </c>
      <c r="Q27" s="6" t="e">
        <f>IF('MATRIZ DE RIESGOS'!#REF!="","",'MATRIZ DE RIESGOS'!#REF!)</f>
        <v>#REF!</v>
      </c>
      <c r="R27" s="6" t="e">
        <f>IF('MATRIZ DE RIESGOS'!#REF!="","",'MATRIZ DE RIESGOS'!#REF!)</f>
        <v>#REF!</v>
      </c>
      <c r="S27" s="47" t="e">
        <f>IF('MATRIZ DE RIESGOS'!#REF!="","",'MATRIZ DE RIESGOS'!#REF!)</f>
        <v>#REF!</v>
      </c>
      <c r="T27" s="47" t="e">
        <f>IF('MATRIZ DE RIESGOS'!#REF!="","",'MATRIZ DE RIESGOS'!#REF!)</f>
        <v>#REF!</v>
      </c>
      <c r="U27" s="43" t="e">
        <f>IF('MATRIZ DE RIESGOS'!#REF!="","",'MATRIZ DE RIESGOS'!#REF!)</f>
        <v>#REF!</v>
      </c>
      <c r="V27" s="43" t="e">
        <f>IF('MATRIZ DE RIESGOS'!#REF!="","",'MATRIZ DE RIESGOS'!#REF!)</f>
        <v>#REF!</v>
      </c>
      <c r="W27" s="43" t="e">
        <f>IF('MATRIZ DE RIESGOS'!#REF!="","",'MATRIZ DE RIESGOS'!#REF!)</f>
        <v>#REF!</v>
      </c>
      <c r="X27" s="43" t="e">
        <f>IF('MATRIZ DE RIESGOS'!#REF!="","",'MATRIZ DE RIESGOS'!#REF!)</f>
        <v>#REF!</v>
      </c>
      <c r="Y27" s="46" t="e">
        <f>IF('MATRIZ DE RIESGOS'!#REF!="","",'MATRIZ DE RIESGOS'!#REF!)</f>
        <v>#REF!</v>
      </c>
      <c r="Z27" s="81" t="e">
        <f>IF('MATRIZ DE RIESGOS'!#REF!="","",'MATRIZ DE RIESGOS'!#REF!)</f>
        <v>#REF!</v>
      </c>
      <c r="AA27" s="6" t="e">
        <f>IF('MATRIZ DE RIESGOS'!#REF!="","",'MATRIZ DE RIESGOS'!#REF!)</f>
        <v>#REF!</v>
      </c>
      <c r="AB27" s="6" t="e">
        <f>IF('MATRIZ DE RIESGOS'!#REF!="","",'MATRIZ DE RIESGOS'!#REF!)</f>
        <v>#REF!</v>
      </c>
      <c r="AC27" s="6" t="e">
        <f>IF('MATRIZ DE RIESGOS'!#REF!="","",'MATRIZ DE RIESGOS'!#REF!)</f>
        <v>#REF!</v>
      </c>
      <c r="AD27" s="6" t="e">
        <f>IF('MATRIZ DE RIESGOS'!#REF!="","",'MATRIZ DE RIESGOS'!#REF!)</f>
        <v>#REF!</v>
      </c>
      <c r="AE27" s="6" t="e">
        <f>IF('MATRIZ DE RIESGOS'!#REF!="","",'MATRIZ DE RIESGOS'!#REF!)</f>
        <v>#REF!</v>
      </c>
      <c r="AF27" s="45" t="e">
        <f>IF('MATRIZ DE RIESGOS'!#REF!="","",'MATRIZ DE RIESGOS'!#REF!)</f>
        <v>#REF!</v>
      </c>
      <c r="AG27" s="45" t="e">
        <f>IF('MATRIZ DE RIESGOS'!#REF!="","",'MATRIZ DE RIESGOS'!#REF!)</f>
        <v>#REF!</v>
      </c>
    </row>
    <row r="28" spans="2:33" s="1" customFormat="1" ht="15" x14ac:dyDescent="0.25">
      <c r="B28" s="43" t="e">
        <f>IF('MATRIZ DE RIESGOS'!#REF!="","",'MATRIZ DE RIESGOS'!#REF!)</f>
        <v>#REF!</v>
      </c>
      <c r="C28" s="43" t="e">
        <f>IF('MATRIZ DE RIESGOS'!#REF!="","",'MATRIZ DE RIESGOS'!#REF!)</f>
        <v>#REF!</v>
      </c>
      <c r="D28" s="44" t="e">
        <f>IF('MATRIZ DE RIESGOS'!#REF!="","",'MATRIZ DE RIESGOS'!#REF!)</f>
        <v>#REF!</v>
      </c>
      <c r="E28" s="6" t="e">
        <f>IF('MATRIZ DE RIESGOS'!#REF!="","",'MATRIZ DE RIESGOS'!#REF!)</f>
        <v>#REF!</v>
      </c>
      <c r="F28" s="6" t="e">
        <f>IF('MATRIZ DE RIESGOS'!#REF!="","",'MATRIZ DE RIESGOS'!#REF!)</f>
        <v>#REF!</v>
      </c>
      <c r="G28" s="6" t="e">
        <f>IF('MATRIZ DE RIESGOS'!#REF!="","",'MATRIZ DE RIESGOS'!#REF!)</f>
        <v>#REF!</v>
      </c>
      <c r="H28" s="6" t="e">
        <f>IF('MATRIZ DE RIESGOS'!#REF!="","",'MATRIZ DE RIESGOS'!#REF!)</f>
        <v>#REF!</v>
      </c>
      <c r="I28" s="6" t="e">
        <f>IF('MATRIZ DE RIESGOS'!#REF!="","",'MATRIZ DE RIESGOS'!#REF!)</f>
        <v>#REF!</v>
      </c>
      <c r="J28" s="6" t="e">
        <f>IF('MATRIZ DE RIESGOS'!#REF!="","",'MATRIZ DE RIESGOS'!#REF!)</f>
        <v>#REF!</v>
      </c>
      <c r="K28" s="6" t="e">
        <f>IF('MATRIZ DE RIESGOS'!#REF!="","",'MATRIZ DE RIESGOS'!#REF!)</f>
        <v>#REF!</v>
      </c>
      <c r="L28" s="6" t="e">
        <f>IF('MATRIZ DE RIESGOS'!#REF!="","",'MATRIZ DE RIESGOS'!#REF!)</f>
        <v>#REF!</v>
      </c>
      <c r="M28" s="6" t="e">
        <f>IF('MATRIZ DE RIESGOS'!#REF!="","",'MATRIZ DE RIESGOS'!#REF!)</f>
        <v>#REF!</v>
      </c>
      <c r="N28" s="6" t="e">
        <f>IF('MATRIZ DE RIESGOS'!#REF!="","",'MATRIZ DE RIESGOS'!#REF!)</f>
        <v>#REF!</v>
      </c>
      <c r="O28" s="6" t="e">
        <f>IF('MATRIZ DE RIESGOS'!#REF!="","",'MATRIZ DE RIESGOS'!#REF!)</f>
        <v>#REF!</v>
      </c>
      <c r="P28" s="6" t="e">
        <f>IF('MATRIZ DE RIESGOS'!#REF!="","",'MATRIZ DE RIESGOS'!#REF!)</f>
        <v>#REF!</v>
      </c>
      <c r="Q28" s="6" t="e">
        <f>IF('MATRIZ DE RIESGOS'!#REF!="","",'MATRIZ DE RIESGOS'!#REF!)</f>
        <v>#REF!</v>
      </c>
      <c r="R28" s="6" t="e">
        <f>IF('MATRIZ DE RIESGOS'!#REF!="","",'MATRIZ DE RIESGOS'!#REF!)</f>
        <v>#REF!</v>
      </c>
      <c r="S28" s="47" t="e">
        <f>IF('MATRIZ DE RIESGOS'!#REF!="","",'MATRIZ DE RIESGOS'!#REF!)</f>
        <v>#REF!</v>
      </c>
      <c r="T28" s="47" t="e">
        <f>IF('MATRIZ DE RIESGOS'!#REF!="","",'MATRIZ DE RIESGOS'!#REF!)</f>
        <v>#REF!</v>
      </c>
      <c r="U28" s="43" t="e">
        <f>IF('MATRIZ DE RIESGOS'!#REF!="","",'MATRIZ DE RIESGOS'!#REF!)</f>
        <v>#REF!</v>
      </c>
      <c r="V28" s="43" t="e">
        <f>IF('MATRIZ DE RIESGOS'!#REF!="","",'MATRIZ DE RIESGOS'!#REF!)</f>
        <v>#REF!</v>
      </c>
      <c r="W28" s="43" t="e">
        <f>IF('MATRIZ DE RIESGOS'!#REF!="","",'MATRIZ DE RIESGOS'!#REF!)</f>
        <v>#REF!</v>
      </c>
      <c r="X28" s="43" t="e">
        <f>IF('MATRIZ DE RIESGOS'!#REF!="","",'MATRIZ DE RIESGOS'!#REF!)</f>
        <v>#REF!</v>
      </c>
      <c r="Y28" s="46" t="e">
        <f>IF('MATRIZ DE RIESGOS'!#REF!="","",'MATRIZ DE RIESGOS'!#REF!)</f>
        <v>#REF!</v>
      </c>
      <c r="Z28" s="81" t="e">
        <f>IF('MATRIZ DE RIESGOS'!#REF!="","",'MATRIZ DE RIESGOS'!#REF!)</f>
        <v>#REF!</v>
      </c>
      <c r="AA28" s="6" t="e">
        <f>IF('MATRIZ DE RIESGOS'!#REF!="","",'MATRIZ DE RIESGOS'!#REF!)</f>
        <v>#REF!</v>
      </c>
      <c r="AB28" s="6" t="e">
        <f>IF('MATRIZ DE RIESGOS'!#REF!="","",'MATRIZ DE RIESGOS'!#REF!)</f>
        <v>#REF!</v>
      </c>
      <c r="AC28" s="6" t="e">
        <f>IF('MATRIZ DE RIESGOS'!#REF!="","",'MATRIZ DE RIESGOS'!#REF!)</f>
        <v>#REF!</v>
      </c>
      <c r="AD28" s="6" t="e">
        <f>IF('MATRIZ DE RIESGOS'!#REF!="","",'MATRIZ DE RIESGOS'!#REF!)</f>
        <v>#REF!</v>
      </c>
      <c r="AE28" s="6" t="e">
        <f>IF('MATRIZ DE RIESGOS'!#REF!="","",'MATRIZ DE RIESGOS'!#REF!)</f>
        <v>#REF!</v>
      </c>
      <c r="AF28" s="45" t="e">
        <f>IF('MATRIZ DE RIESGOS'!#REF!="","",'MATRIZ DE RIESGOS'!#REF!)</f>
        <v>#REF!</v>
      </c>
      <c r="AG28" s="45" t="e">
        <f>IF('MATRIZ DE RIESGOS'!#REF!="","",'MATRIZ DE RIESGOS'!#REF!)</f>
        <v>#REF!</v>
      </c>
    </row>
    <row r="29" spans="2:33" s="1" customFormat="1" ht="15" x14ac:dyDescent="0.25">
      <c r="B29" s="43" t="e">
        <f>IF('MATRIZ DE RIESGOS'!#REF!="","",'MATRIZ DE RIESGOS'!#REF!)</f>
        <v>#REF!</v>
      </c>
      <c r="C29" s="43" t="e">
        <f>IF('MATRIZ DE RIESGOS'!#REF!="","",'MATRIZ DE RIESGOS'!#REF!)</f>
        <v>#REF!</v>
      </c>
      <c r="D29" s="44" t="e">
        <f>IF('MATRIZ DE RIESGOS'!#REF!="","",'MATRIZ DE RIESGOS'!#REF!)</f>
        <v>#REF!</v>
      </c>
      <c r="E29" s="6" t="e">
        <f>IF('MATRIZ DE RIESGOS'!#REF!="","",'MATRIZ DE RIESGOS'!#REF!)</f>
        <v>#REF!</v>
      </c>
      <c r="F29" s="6" t="e">
        <f>IF('MATRIZ DE RIESGOS'!#REF!="","",'MATRIZ DE RIESGOS'!#REF!)</f>
        <v>#REF!</v>
      </c>
      <c r="G29" s="6" t="e">
        <f>IF('MATRIZ DE RIESGOS'!#REF!="","",'MATRIZ DE RIESGOS'!#REF!)</f>
        <v>#REF!</v>
      </c>
      <c r="H29" s="6" t="e">
        <f>IF('MATRIZ DE RIESGOS'!#REF!="","",'MATRIZ DE RIESGOS'!#REF!)</f>
        <v>#REF!</v>
      </c>
      <c r="I29" s="6" t="e">
        <f>IF('MATRIZ DE RIESGOS'!#REF!="","",'MATRIZ DE RIESGOS'!#REF!)</f>
        <v>#REF!</v>
      </c>
      <c r="J29" s="6" t="e">
        <f>IF('MATRIZ DE RIESGOS'!#REF!="","",'MATRIZ DE RIESGOS'!#REF!)</f>
        <v>#REF!</v>
      </c>
      <c r="K29" s="6" t="e">
        <f>IF('MATRIZ DE RIESGOS'!#REF!="","",'MATRIZ DE RIESGOS'!#REF!)</f>
        <v>#REF!</v>
      </c>
      <c r="L29" s="6" t="e">
        <f>IF('MATRIZ DE RIESGOS'!#REF!="","",'MATRIZ DE RIESGOS'!#REF!)</f>
        <v>#REF!</v>
      </c>
      <c r="M29" s="6" t="e">
        <f>IF('MATRIZ DE RIESGOS'!#REF!="","",'MATRIZ DE RIESGOS'!#REF!)</f>
        <v>#REF!</v>
      </c>
      <c r="N29" s="6" t="e">
        <f>IF('MATRIZ DE RIESGOS'!#REF!="","",'MATRIZ DE RIESGOS'!#REF!)</f>
        <v>#REF!</v>
      </c>
      <c r="O29" s="6" t="e">
        <f>IF('MATRIZ DE RIESGOS'!#REF!="","",'MATRIZ DE RIESGOS'!#REF!)</f>
        <v>#REF!</v>
      </c>
      <c r="P29" s="6" t="e">
        <f>IF('MATRIZ DE RIESGOS'!#REF!="","",'MATRIZ DE RIESGOS'!#REF!)</f>
        <v>#REF!</v>
      </c>
      <c r="Q29" s="6" t="e">
        <f>IF('MATRIZ DE RIESGOS'!#REF!="","",'MATRIZ DE RIESGOS'!#REF!)</f>
        <v>#REF!</v>
      </c>
      <c r="R29" s="6" t="e">
        <f>IF('MATRIZ DE RIESGOS'!#REF!="","",'MATRIZ DE RIESGOS'!#REF!)</f>
        <v>#REF!</v>
      </c>
      <c r="S29" s="47" t="e">
        <f>IF('MATRIZ DE RIESGOS'!#REF!="","",'MATRIZ DE RIESGOS'!#REF!)</f>
        <v>#REF!</v>
      </c>
      <c r="T29" s="47" t="e">
        <f>IF('MATRIZ DE RIESGOS'!#REF!="","",'MATRIZ DE RIESGOS'!#REF!)</f>
        <v>#REF!</v>
      </c>
      <c r="U29" s="43" t="e">
        <f>IF('MATRIZ DE RIESGOS'!#REF!="","",'MATRIZ DE RIESGOS'!#REF!)</f>
        <v>#REF!</v>
      </c>
      <c r="V29" s="43" t="e">
        <f>IF('MATRIZ DE RIESGOS'!#REF!="","",'MATRIZ DE RIESGOS'!#REF!)</f>
        <v>#REF!</v>
      </c>
      <c r="W29" s="43" t="e">
        <f>IF('MATRIZ DE RIESGOS'!#REF!="","",'MATRIZ DE RIESGOS'!#REF!)</f>
        <v>#REF!</v>
      </c>
      <c r="X29" s="43" t="e">
        <f>IF('MATRIZ DE RIESGOS'!#REF!="","",'MATRIZ DE RIESGOS'!#REF!)</f>
        <v>#REF!</v>
      </c>
      <c r="Y29" s="46" t="e">
        <f>IF('MATRIZ DE RIESGOS'!#REF!="","",'MATRIZ DE RIESGOS'!#REF!)</f>
        <v>#REF!</v>
      </c>
      <c r="Z29" s="81" t="e">
        <f>IF('MATRIZ DE RIESGOS'!#REF!="","",'MATRIZ DE RIESGOS'!#REF!)</f>
        <v>#REF!</v>
      </c>
      <c r="AA29" s="6" t="e">
        <f>IF('MATRIZ DE RIESGOS'!#REF!="","",'MATRIZ DE RIESGOS'!#REF!)</f>
        <v>#REF!</v>
      </c>
      <c r="AB29" s="6" t="e">
        <f>IF('MATRIZ DE RIESGOS'!#REF!="","",'MATRIZ DE RIESGOS'!#REF!)</f>
        <v>#REF!</v>
      </c>
      <c r="AC29" s="6" t="e">
        <f>IF('MATRIZ DE RIESGOS'!#REF!="","",'MATRIZ DE RIESGOS'!#REF!)</f>
        <v>#REF!</v>
      </c>
      <c r="AD29" s="6" t="e">
        <f>IF('MATRIZ DE RIESGOS'!#REF!="","",'MATRIZ DE RIESGOS'!#REF!)</f>
        <v>#REF!</v>
      </c>
      <c r="AE29" s="6" t="e">
        <f>IF('MATRIZ DE RIESGOS'!#REF!="","",'MATRIZ DE RIESGOS'!#REF!)</f>
        <v>#REF!</v>
      </c>
      <c r="AF29" s="45" t="e">
        <f>IF('MATRIZ DE RIESGOS'!#REF!="","",'MATRIZ DE RIESGOS'!#REF!)</f>
        <v>#REF!</v>
      </c>
      <c r="AG29" s="45" t="e">
        <f>IF('MATRIZ DE RIESGOS'!#REF!="","",'MATRIZ DE RIESGOS'!#REF!)</f>
        <v>#REF!</v>
      </c>
    </row>
    <row r="30" spans="2:33" s="1" customFormat="1" ht="15" x14ac:dyDescent="0.25">
      <c r="B30" s="43" t="e">
        <f>IF('MATRIZ DE RIESGOS'!#REF!="","",'MATRIZ DE RIESGOS'!#REF!)</f>
        <v>#REF!</v>
      </c>
      <c r="C30" s="43" t="e">
        <f>IF('MATRIZ DE RIESGOS'!#REF!="","",'MATRIZ DE RIESGOS'!#REF!)</f>
        <v>#REF!</v>
      </c>
      <c r="D30" s="44" t="e">
        <f>IF('MATRIZ DE RIESGOS'!#REF!="","",'MATRIZ DE RIESGOS'!#REF!)</f>
        <v>#REF!</v>
      </c>
      <c r="E30" s="6" t="e">
        <f>IF('MATRIZ DE RIESGOS'!#REF!="","",'MATRIZ DE RIESGOS'!#REF!)</f>
        <v>#REF!</v>
      </c>
      <c r="F30" s="6" t="e">
        <f>IF('MATRIZ DE RIESGOS'!#REF!="","",'MATRIZ DE RIESGOS'!#REF!)</f>
        <v>#REF!</v>
      </c>
      <c r="G30" s="6" t="e">
        <f>IF('MATRIZ DE RIESGOS'!#REF!="","",'MATRIZ DE RIESGOS'!#REF!)</f>
        <v>#REF!</v>
      </c>
      <c r="H30" s="6" t="e">
        <f>IF('MATRIZ DE RIESGOS'!#REF!="","",'MATRIZ DE RIESGOS'!#REF!)</f>
        <v>#REF!</v>
      </c>
      <c r="I30" s="6" t="e">
        <f>IF('MATRIZ DE RIESGOS'!#REF!="","",'MATRIZ DE RIESGOS'!#REF!)</f>
        <v>#REF!</v>
      </c>
      <c r="J30" s="6" t="e">
        <f>IF('MATRIZ DE RIESGOS'!#REF!="","",'MATRIZ DE RIESGOS'!#REF!)</f>
        <v>#REF!</v>
      </c>
      <c r="K30" s="6" t="e">
        <f>IF('MATRIZ DE RIESGOS'!#REF!="","",'MATRIZ DE RIESGOS'!#REF!)</f>
        <v>#REF!</v>
      </c>
      <c r="L30" s="6" t="e">
        <f>IF('MATRIZ DE RIESGOS'!#REF!="","",'MATRIZ DE RIESGOS'!#REF!)</f>
        <v>#REF!</v>
      </c>
      <c r="M30" s="6" t="e">
        <f>IF('MATRIZ DE RIESGOS'!#REF!="","",'MATRIZ DE RIESGOS'!#REF!)</f>
        <v>#REF!</v>
      </c>
      <c r="N30" s="6" t="e">
        <f>IF('MATRIZ DE RIESGOS'!#REF!="","",'MATRIZ DE RIESGOS'!#REF!)</f>
        <v>#REF!</v>
      </c>
      <c r="O30" s="6" t="e">
        <f>IF('MATRIZ DE RIESGOS'!#REF!="","",'MATRIZ DE RIESGOS'!#REF!)</f>
        <v>#REF!</v>
      </c>
      <c r="P30" s="6" t="e">
        <f>IF('MATRIZ DE RIESGOS'!#REF!="","",'MATRIZ DE RIESGOS'!#REF!)</f>
        <v>#REF!</v>
      </c>
      <c r="Q30" s="6" t="e">
        <f>IF('MATRIZ DE RIESGOS'!#REF!="","",'MATRIZ DE RIESGOS'!#REF!)</f>
        <v>#REF!</v>
      </c>
      <c r="R30" s="6" t="e">
        <f>IF('MATRIZ DE RIESGOS'!#REF!="","",'MATRIZ DE RIESGOS'!#REF!)</f>
        <v>#REF!</v>
      </c>
      <c r="S30" s="47" t="e">
        <f>IF('MATRIZ DE RIESGOS'!#REF!="","",'MATRIZ DE RIESGOS'!#REF!)</f>
        <v>#REF!</v>
      </c>
      <c r="T30" s="47" t="e">
        <f>IF('MATRIZ DE RIESGOS'!#REF!="","",'MATRIZ DE RIESGOS'!#REF!)</f>
        <v>#REF!</v>
      </c>
      <c r="U30" s="43" t="e">
        <f>IF('MATRIZ DE RIESGOS'!#REF!="","",'MATRIZ DE RIESGOS'!#REF!)</f>
        <v>#REF!</v>
      </c>
      <c r="V30" s="43" t="e">
        <f>IF('MATRIZ DE RIESGOS'!#REF!="","",'MATRIZ DE RIESGOS'!#REF!)</f>
        <v>#REF!</v>
      </c>
      <c r="W30" s="43" t="e">
        <f>IF('MATRIZ DE RIESGOS'!#REF!="","",'MATRIZ DE RIESGOS'!#REF!)</f>
        <v>#REF!</v>
      </c>
      <c r="X30" s="43" t="e">
        <f>IF('MATRIZ DE RIESGOS'!#REF!="","",'MATRIZ DE RIESGOS'!#REF!)</f>
        <v>#REF!</v>
      </c>
      <c r="Y30" s="46" t="e">
        <f>IF('MATRIZ DE RIESGOS'!#REF!="","",'MATRIZ DE RIESGOS'!#REF!)</f>
        <v>#REF!</v>
      </c>
      <c r="Z30" s="81" t="e">
        <f>IF('MATRIZ DE RIESGOS'!#REF!="","",'MATRIZ DE RIESGOS'!#REF!)</f>
        <v>#REF!</v>
      </c>
      <c r="AA30" s="6" t="e">
        <f>IF('MATRIZ DE RIESGOS'!#REF!="","",'MATRIZ DE RIESGOS'!#REF!)</f>
        <v>#REF!</v>
      </c>
      <c r="AB30" s="6" t="e">
        <f>IF('MATRIZ DE RIESGOS'!#REF!="","",'MATRIZ DE RIESGOS'!#REF!)</f>
        <v>#REF!</v>
      </c>
      <c r="AC30" s="6" t="e">
        <f>IF('MATRIZ DE RIESGOS'!#REF!="","",'MATRIZ DE RIESGOS'!#REF!)</f>
        <v>#REF!</v>
      </c>
      <c r="AD30" s="6" t="e">
        <f>IF('MATRIZ DE RIESGOS'!#REF!="","",'MATRIZ DE RIESGOS'!#REF!)</f>
        <v>#REF!</v>
      </c>
      <c r="AE30" s="6" t="e">
        <f>IF('MATRIZ DE RIESGOS'!#REF!="","",'MATRIZ DE RIESGOS'!#REF!)</f>
        <v>#REF!</v>
      </c>
      <c r="AF30" s="45" t="e">
        <f>IF('MATRIZ DE RIESGOS'!#REF!="","",'MATRIZ DE RIESGOS'!#REF!)</f>
        <v>#REF!</v>
      </c>
      <c r="AG30" s="45" t="e">
        <f>IF('MATRIZ DE RIESGOS'!#REF!="","",'MATRIZ DE RIESGOS'!#REF!)</f>
        <v>#REF!</v>
      </c>
    </row>
    <row r="31" spans="2:33" s="1" customFormat="1" ht="15" x14ac:dyDescent="0.25">
      <c r="B31" s="43" t="e">
        <f>IF('MATRIZ DE RIESGOS'!#REF!="","",'MATRIZ DE RIESGOS'!#REF!)</f>
        <v>#REF!</v>
      </c>
      <c r="C31" s="43" t="e">
        <f>IF('MATRIZ DE RIESGOS'!#REF!="","",'MATRIZ DE RIESGOS'!#REF!)</f>
        <v>#REF!</v>
      </c>
      <c r="D31" s="44" t="e">
        <f>IF('MATRIZ DE RIESGOS'!#REF!="","",'MATRIZ DE RIESGOS'!#REF!)</f>
        <v>#REF!</v>
      </c>
      <c r="E31" s="6" t="e">
        <f>IF('MATRIZ DE RIESGOS'!#REF!="","",'MATRIZ DE RIESGOS'!#REF!)</f>
        <v>#REF!</v>
      </c>
      <c r="F31" s="6" t="e">
        <f>IF('MATRIZ DE RIESGOS'!#REF!="","",'MATRIZ DE RIESGOS'!#REF!)</f>
        <v>#REF!</v>
      </c>
      <c r="G31" s="6" t="e">
        <f>IF('MATRIZ DE RIESGOS'!#REF!="","",'MATRIZ DE RIESGOS'!#REF!)</f>
        <v>#REF!</v>
      </c>
      <c r="H31" s="6" t="e">
        <f>IF('MATRIZ DE RIESGOS'!#REF!="","",'MATRIZ DE RIESGOS'!#REF!)</f>
        <v>#REF!</v>
      </c>
      <c r="I31" s="6" t="e">
        <f>IF('MATRIZ DE RIESGOS'!#REF!="","",'MATRIZ DE RIESGOS'!#REF!)</f>
        <v>#REF!</v>
      </c>
      <c r="J31" s="6" t="e">
        <f>IF('MATRIZ DE RIESGOS'!#REF!="","",'MATRIZ DE RIESGOS'!#REF!)</f>
        <v>#REF!</v>
      </c>
      <c r="K31" s="6" t="e">
        <f>IF('MATRIZ DE RIESGOS'!#REF!="","",'MATRIZ DE RIESGOS'!#REF!)</f>
        <v>#REF!</v>
      </c>
      <c r="L31" s="6" t="e">
        <f>IF('MATRIZ DE RIESGOS'!#REF!="","",'MATRIZ DE RIESGOS'!#REF!)</f>
        <v>#REF!</v>
      </c>
      <c r="M31" s="6" t="e">
        <f>IF('MATRIZ DE RIESGOS'!#REF!="","",'MATRIZ DE RIESGOS'!#REF!)</f>
        <v>#REF!</v>
      </c>
      <c r="N31" s="6" t="e">
        <f>IF('MATRIZ DE RIESGOS'!#REF!="","",'MATRIZ DE RIESGOS'!#REF!)</f>
        <v>#REF!</v>
      </c>
      <c r="O31" s="6" t="e">
        <f>IF('MATRIZ DE RIESGOS'!#REF!="","",'MATRIZ DE RIESGOS'!#REF!)</f>
        <v>#REF!</v>
      </c>
      <c r="P31" s="6" t="e">
        <f>IF('MATRIZ DE RIESGOS'!#REF!="","",'MATRIZ DE RIESGOS'!#REF!)</f>
        <v>#REF!</v>
      </c>
      <c r="Q31" s="6" t="e">
        <f>IF('MATRIZ DE RIESGOS'!#REF!="","",'MATRIZ DE RIESGOS'!#REF!)</f>
        <v>#REF!</v>
      </c>
      <c r="R31" s="6" t="e">
        <f>IF('MATRIZ DE RIESGOS'!#REF!="","",'MATRIZ DE RIESGOS'!#REF!)</f>
        <v>#REF!</v>
      </c>
      <c r="S31" s="47" t="e">
        <f>IF('MATRIZ DE RIESGOS'!#REF!="","",'MATRIZ DE RIESGOS'!#REF!)</f>
        <v>#REF!</v>
      </c>
      <c r="T31" s="47" t="e">
        <f>IF('MATRIZ DE RIESGOS'!#REF!="","",'MATRIZ DE RIESGOS'!#REF!)</f>
        <v>#REF!</v>
      </c>
      <c r="U31" s="43" t="e">
        <f>IF('MATRIZ DE RIESGOS'!#REF!="","",'MATRIZ DE RIESGOS'!#REF!)</f>
        <v>#REF!</v>
      </c>
      <c r="V31" s="43" t="e">
        <f>IF('MATRIZ DE RIESGOS'!#REF!="","",'MATRIZ DE RIESGOS'!#REF!)</f>
        <v>#REF!</v>
      </c>
      <c r="W31" s="43" t="e">
        <f>IF('MATRIZ DE RIESGOS'!#REF!="","",'MATRIZ DE RIESGOS'!#REF!)</f>
        <v>#REF!</v>
      </c>
      <c r="X31" s="43" t="e">
        <f>IF('MATRIZ DE RIESGOS'!#REF!="","",'MATRIZ DE RIESGOS'!#REF!)</f>
        <v>#REF!</v>
      </c>
      <c r="Y31" s="46" t="e">
        <f>IF('MATRIZ DE RIESGOS'!#REF!="","",'MATRIZ DE RIESGOS'!#REF!)</f>
        <v>#REF!</v>
      </c>
      <c r="Z31" s="81" t="e">
        <f>IF('MATRIZ DE RIESGOS'!#REF!="","",'MATRIZ DE RIESGOS'!#REF!)</f>
        <v>#REF!</v>
      </c>
      <c r="AA31" s="6" t="e">
        <f>IF('MATRIZ DE RIESGOS'!#REF!="","",'MATRIZ DE RIESGOS'!#REF!)</f>
        <v>#REF!</v>
      </c>
      <c r="AB31" s="6" t="e">
        <f>IF('MATRIZ DE RIESGOS'!#REF!="","",'MATRIZ DE RIESGOS'!#REF!)</f>
        <v>#REF!</v>
      </c>
      <c r="AC31" s="6" t="e">
        <f>IF('MATRIZ DE RIESGOS'!#REF!="","",'MATRIZ DE RIESGOS'!#REF!)</f>
        <v>#REF!</v>
      </c>
      <c r="AD31" s="6" t="e">
        <f>IF('MATRIZ DE RIESGOS'!#REF!="","",'MATRIZ DE RIESGOS'!#REF!)</f>
        <v>#REF!</v>
      </c>
      <c r="AE31" s="6" t="e">
        <f>IF('MATRIZ DE RIESGOS'!#REF!="","",'MATRIZ DE RIESGOS'!#REF!)</f>
        <v>#REF!</v>
      </c>
      <c r="AF31" s="45" t="e">
        <f>IF('MATRIZ DE RIESGOS'!#REF!="","",'MATRIZ DE RIESGOS'!#REF!)</f>
        <v>#REF!</v>
      </c>
      <c r="AG31" s="45" t="e">
        <f>IF('MATRIZ DE RIESGOS'!#REF!="","",'MATRIZ DE RIESGOS'!#REF!)</f>
        <v>#REF!</v>
      </c>
    </row>
    <row r="32" spans="2:33" s="1" customFormat="1" ht="15" x14ac:dyDescent="0.25">
      <c r="B32" s="43" t="e">
        <f>IF('MATRIZ DE RIESGOS'!#REF!="","",'MATRIZ DE RIESGOS'!#REF!)</f>
        <v>#REF!</v>
      </c>
      <c r="C32" s="43" t="e">
        <f>IF('MATRIZ DE RIESGOS'!#REF!="","",'MATRIZ DE RIESGOS'!#REF!)</f>
        <v>#REF!</v>
      </c>
      <c r="D32" s="44" t="e">
        <f>IF('MATRIZ DE RIESGOS'!#REF!="","",'MATRIZ DE RIESGOS'!#REF!)</f>
        <v>#REF!</v>
      </c>
      <c r="E32" s="6" t="e">
        <f>IF('MATRIZ DE RIESGOS'!#REF!="","",'MATRIZ DE RIESGOS'!#REF!)</f>
        <v>#REF!</v>
      </c>
      <c r="F32" s="6" t="e">
        <f>IF('MATRIZ DE RIESGOS'!#REF!="","",'MATRIZ DE RIESGOS'!#REF!)</f>
        <v>#REF!</v>
      </c>
      <c r="G32" s="6" t="e">
        <f>IF('MATRIZ DE RIESGOS'!#REF!="","",'MATRIZ DE RIESGOS'!#REF!)</f>
        <v>#REF!</v>
      </c>
      <c r="H32" s="6" t="e">
        <f>IF('MATRIZ DE RIESGOS'!#REF!="","",'MATRIZ DE RIESGOS'!#REF!)</f>
        <v>#REF!</v>
      </c>
      <c r="I32" s="6" t="e">
        <f>IF('MATRIZ DE RIESGOS'!#REF!="","",'MATRIZ DE RIESGOS'!#REF!)</f>
        <v>#REF!</v>
      </c>
      <c r="J32" s="6" t="e">
        <f>IF('MATRIZ DE RIESGOS'!#REF!="","",'MATRIZ DE RIESGOS'!#REF!)</f>
        <v>#REF!</v>
      </c>
      <c r="K32" s="6" t="e">
        <f>IF('MATRIZ DE RIESGOS'!#REF!="","",'MATRIZ DE RIESGOS'!#REF!)</f>
        <v>#REF!</v>
      </c>
      <c r="L32" s="6" t="e">
        <f>IF('MATRIZ DE RIESGOS'!#REF!="","",'MATRIZ DE RIESGOS'!#REF!)</f>
        <v>#REF!</v>
      </c>
      <c r="M32" s="6" t="e">
        <f>IF('MATRIZ DE RIESGOS'!#REF!="","",'MATRIZ DE RIESGOS'!#REF!)</f>
        <v>#REF!</v>
      </c>
      <c r="N32" s="6" t="e">
        <f>IF('MATRIZ DE RIESGOS'!#REF!="","",'MATRIZ DE RIESGOS'!#REF!)</f>
        <v>#REF!</v>
      </c>
      <c r="O32" s="6" t="e">
        <f>IF('MATRIZ DE RIESGOS'!#REF!="","",'MATRIZ DE RIESGOS'!#REF!)</f>
        <v>#REF!</v>
      </c>
      <c r="P32" s="6" t="e">
        <f>IF('MATRIZ DE RIESGOS'!#REF!="","",'MATRIZ DE RIESGOS'!#REF!)</f>
        <v>#REF!</v>
      </c>
      <c r="Q32" s="6" t="e">
        <f>IF('MATRIZ DE RIESGOS'!#REF!="","",'MATRIZ DE RIESGOS'!#REF!)</f>
        <v>#REF!</v>
      </c>
      <c r="R32" s="6" t="e">
        <f>IF('MATRIZ DE RIESGOS'!#REF!="","",'MATRIZ DE RIESGOS'!#REF!)</f>
        <v>#REF!</v>
      </c>
      <c r="S32" s="47" t="e">
        <f>IF('MATRIZ DE RIESGOS'!#REF!="","",'MATRIZ DE RIESGOS'!#REF!)</f>
        <v>#REF!</v>
      </c>
      <c r="T32" s="47" t="e">
        <f>IF('MATRIZ DE RIESGOS'!#REF!="","",'MATRIZ DE RIESGOS'!#REF!)</f>
        <v>#REF!</v>
      </c>
      <c r="U32" s="43" t="e">
        <f>IF('MATRIZ DE RIESGOS'!#REF!="","",'MATRIZ DE RIESGOS'!#REF!)</f>
        <v>#REF!</v>
      </c>
      <c r="V32" s="43" t="e">
        <f>IF('MATRIZ DE RIESGOS'!#REF!="","",'MATRIZ DE RIESGOS'!#REF!)</f>
        <v>#REF!</v>
      </c>
      <c r="W32" s="43" t="e">
        <f>IF('MATRIZ DE RIESGOS'!#REF!="","",'MATRIZ DE RIESGOS'!#REF!)</f>
        <v>#REF!</v>
      </c>
      <c r="X32" s="43" t="e">
        <f>IF('MATRIZ DE RIESGOS'!#REF!="","",'MATRIZ DE RIESGOS'!#REF!)</f>
        <v>#REF!</v>
      </c>
      <c r="Y32" s="46" t="e">
        <f>IF('MATRIZ DE RIESGOS'!#REF!="","",'MATRIZ DE RIESGOS'!#REF!)</f>
        <v>#REF!</v>
      </c>
      <c r="Z32" s="81" t="e">
        <f>IF('MATRIZ DE RIESGOS'!#REF!="","",'MATRIZ DE RIESGOS'!#REF!)</f>
        <v>#REF!</v>
      </c>
      <c r="AA32" s="6" t="e">
        <f>IF('MATRIZ DE RIESGOS'!#REF!="","",'MATRIZ DE RIESGOS'!#REF!)</f>
        <v>#REF!</v>
      </c>
      <c r="AB32" s="6" t="e">
        <f>IF('MATRIZ DE RIESGOS'!#REF!="","",'MATRIZ DE RIESGOS'!#REF!)</f>
        <v>#REF!</v>
      </c>
      <c r="AC32" s="6" t="e">
        <f>IF('MATRIZ DE RIESGOS'!#REF!="","",'MATRIZ DE RIESGOS'!#REF!)</f>
        <v>#REF!</v>
      </c>
      <c r="AD32" s="6" t="e">
        <f>IF('MATRIZ DE RIESGOS'!#REF!="","",'MATRIZ DE RIESGOS'!#REF!)</f>
        <v>#REF!</v>
      </c>
      <c r="AE32" s="6" t="e">
        <f>IF('MATRIZ DE RIESGOS'!#REF!="","",'MATRIZ DE RIESGOS'!#REF!)</f>
        <v>#REF!</v>
      </c>
      <c r="AF32" s="45" t="e">
        <f>IF('MATRIZ DE RIESGOS'!#REF!="","",'MATRIZ DE RIESGOS'!#REF!)</f>
        <v>#REF!</v>
      </c>
      <c r="AG32" s="45" t="e">
        <f>IF('MATRIZ DE RIESGOS'!#REF!="","",'MATRIZ DE RIESGOS'!#REF!)</f>
        <v>#REF!</v>
      </c>
    </row>
    <row r="33" spans="2:33" s="1" customFormat="1" ht="15" x14ac:dyDescent="0.25">
      <c r="B33" s="43" t="e">
        <f>IF('MATRIZ DE RIESGOS'!#REF!="","",'MATRIZ DE RIESGOS'!#REF!)</f>
        <v>#REF!</v>
      </c>
      <c r="C33" s="43" t="e">
        <f>IF('MATRIZ DE RIESGOS'!#REF!="","",'MATRIZ DE RIESGOS'!#REF!)</f>
        <v>#REF!</v>
      </c>
      <c r="D33" s="44" t="e">
        <f>IF('MATRIZ DE RIESGOS'!#REF!="","",'MATRIZ DE RIESGOS'!#REF!)</f>
        <v>#REF!</v>
      </c>
      <c r="E33" s="6" t="e">
        <f>IF('MATRIZ DE RIESGOS'!#REF!="","",'MATRIZ DE RIESGOS'!#REF!)</f>
        <v>#REF!</v>
      </c>
      <c r="F33" s="6" t="e">
        <f>IF('MATRIZ DE RIESGOS'!#REF!="","",'MATRIZ DE RIESGOS'!#REF!)</f>
        <v>#REF!</v>
      </c>
      <c r="G33" s="6" t="e">
        <f>IF('MATRIZ DE RIESGOS'!#REF!="","",'MATRIZ DE RIESGOS'!#REF!)</f>
        <v>#REF!</v>
      </c>
      <c r="H33" s="6" t="e">
        <f>IF('MATRIZ DE RIESGOS'!#REF!="","",'MATRIZ DE RIESGOS'!#REF!)</f>
        <v>#REF!</v>
      </c>
      <c r="I33" s="6" t="e">
        <f>IF('MATRIZ DE RIESGOS'!#REF!="","",'MATRIZ DE RIESGOS'!#REF!)</f>
        <v>#REF!</v>
      </c>
      <c r="J33" s="6" t="e">
        <f>IF('MATRIZ DE RIESGOS'!#REF!="","",'MATRIZ DE RIESGOS'!#REF!)</f>
        <v>#REF!</v>
      </c>
      <c r="K33" s="6" t="e">
        <f>IF('MATRIZ DE RIESGOS'!#REF!="","",'MATRIZ DE RIESGOS'!#REF!)</f>
        <v>#REF!</v>
      </c>
      <c r="L33" s="6" t="e">
        <f>IF('MATRIZ DE RIESGOS'!#REF!="","",'MATRIZ DE RIESGOS'!#REF!)</f>
        <v>#REF!</v>
      </c>
      <c r="M33" s="6" t="e">
        <f>IF('MATRIZ DE RIESGOS'!#REF!="","",'MATRIZ DE RIESGOS'!#REF!)</f>
        <v>#REF!</v>
      </c>
      <c r="N33" s="6" t="e">
        <f>IF('MATRIZ DE RIESGOS'!#REF!="","",'MATRIZ DE RIESGOS'!#REF!)</f>
        <v>#REF!</v>
      </c>
      <c r="O33" s="6" t="e">
        <f>IF('MATRIZ DE RIESGOS'!#REF!="","",'MATRIZ DE RIESGOS'!#REF!)</f>
        <v>#REF!</v>
      </c>
      <c r="P33" s="6" t="e">
        <f>IF('MATRIZ DE RIESGOS'!#REF!="","",'MATRIZ DE RIESGOS'!#REF!)</f>
        <v>#REF!</v>
      </c>
      <c r="Q33" s="6" t="e">
        <f>IF('MATRIZ DE RIESGOS'!#REF!="","",'MATRIZ DE RIESGOS'!#REF!)</f>
        <v>#REF!</v>
      </c>
      <c r="R33" s="6" t="e">
        <f>IF('MATRIZ DE RIESGOS'!#REF!="","",'MATRIZ DE RIESGOS'!#REF!)</f>
        <v>#REF!</v>
      </c>
      <c r="S33" s="47" t="e">
        <f>IF('MATRIZ DE RIESGOS'!#REF!="","",'MATRIZ DE RIESGOS'!#REF!)</f>
        <v>#REF!</v>
      </c>
      <c r="T33" s="47" t="e">
        <f>IF('MATRIZ DE RIESGOS'!#REF!="","",'MATRIZ DE RIESGOS'!#REF!)</f>
        <v>#REF!</v>
      </c>
      <c r="U33" s="43" t="e">
        <f>IF('MATRIZ DE RIESGOS'!#REF!="","",'MATRIZ DE RIESGOS'!#REF!)</f>
        <v>#REF!</v>
      </c>
      <c r="V33" s="43" t="e">
        <f>IF('MATRIZ DE RIESGOS'!#REF!="","",'MATRIZ DE RIESGOS'!#REF!)</f>
        <v>#REF!</v>
      </c>
      <c r="W33" s="43" t="e">
        <f>IF('MATRIZ DE RIESGOS'!#REF!="","",'MATRIZ DE RIESGOS'!#REF!)</f>
        <v>#REF!</v>
      </c>
      <c r="X33" s="43" t="e">
        <f>IF('MATRIZ DE RIESGOS'!#REF!="","",'MATRIZ DE RIESGOS'!#REF!)</f>
        <v>#REF!</v>
      </c>
      <c r="Y33" s="46" t="e">
        <f>IF('MATRIZ DE RIESGOS'!#REF!="","",'MATRIZ DE RIESGOS'!#REF!)</f>
        <v>#REF!</v>
      </c>
      <c r="Z33" s="81" t="e">
        <f>IF('MATRIZ DE RIESGOS'!#REF!="","",'MATRIZ DE RIESGOS'!#REF!)</f>
        <v>#REF!</v>
      </c>
      <c r="AA33" s="6" t="e">
        <f>IF('MATRIZ DE RIESGOS'!#REF!="","",'MATRIZ DE RIESGOS'!#REF!)</f>
        <v>#REF!</v>
      </c>
      <c r="AB33" s="6" t="e">
        <f>IF('MATRIZ DE RIESGOS'!#REF!="","",'MATRIZ DE RIESGOS'!#REF!)</f>
        <v>#REF!</v>
      </c>
      <c r="AC33" s="6" t="e">
        <f>IF('MATRIZ DE RIESGOS'!#REF!="","",'MATRIZ DE RIESGOS'!#REF!)</f>
        <v>#REF!</v>
      </c>
      <c r="AD33" s="6" t="e">
        <f>IF('MATRIZ DE RIESGOS'!#REF!="","",'MATRIZ DE RIESGOS'!#REF!)</f>
        <v>#REF!</v>
      </c>
      <c r="AE33" s="6" t="e">
        <f>IF('MATRIZ DE RIESGOS'!#REF!="","",'MATRIZ DE RIESGOS'!#REF!)</f>
        <v>#REF!</v>
      </c>
      <c r="AF33" s="45" t="e">
        <f>IF('MATRIZ DE RIESGOS'!#REF!="","",'MATRIZ DE RIESGOS'!#REF!)</f>
        <v>#REF!</v>
      </c>
      <c r="AG33" s="45" t="e">
        <f>IF('MATRIZ DE RIESGOS'!#REF!="","",'MATRIZ DE RIESGOS'!#REF!)</f>
        <v>#REF!</v>
      </c>
    </row>
    <row r="34" spans="2:33" s="1" customFormat="1" ht="15" x14ac:dyDescent="0.25">
      <c r="B34" s="43" t="e">
        <f>IF('MATRIZ DE RIESGOS'!#REF!="","",'MATRIZ DE RIESGOS'!#REF!)</f>
        <v>#REF!</v>
      </c>
      <c r="C34" s="43" t="e">
        <f>IF('MATRIZ DE RIESGOS'!#REF!="","",'MATRIZ DE RIESGOS'!#REF!)</f>
        <v>#REF!</v>
      </c>
      <c r="D34" s="44" t="e">
        <f>IF('MATRIZ DE RIESGOS'!#REF!="","",'MATRIZ DE RIESGOS'!#REF!)</f>
        <v>#REF!</v>
      </c>
      <c r="E34" s="6" t="e">
        <f>IF('MATRIZ DE RIESGOS'!#REF!="","",'MATRIZ DE RIESGOS'!#REF!)</f>
        <v>#REF!</v>
      </c>
      <c r="F34" s="6" t="e">
        <f>IF('MATRIZ DE RIESGOS'!#REF!="","",'MATRIZ DE RIESGOS'!#REF!)</f>
        <v>#REF!</v>
      </c>
      <c r="G34" s="6" t="e">
        <f>IF('MATRIZ DE RIESGOS'!#REF!="","",'MATRIZ DE RIESGOS'!#REF!)</f>
        <v>#REF!</v>
      </c>
      <c r="H34" s="6" t="e">
        <f>IF('MATRIZ DE RIESGOS'!#REF!="","",'MATRIZ DE RIESGOS'!#REF!)</f>
        <v>#REF!</v>
      </c>
      <c r="I34" s="6" t="e">
        <f>IF('MATRIZ DE RIESGOS'!#REF!="","",'MATRIZ DE RIESGOS'!#REF!)</f>
        <v>#REF!</v>
      </c>
      <c r="J34" s="6" t="e">
        <f>IF('MATRIZ DE RIESGOS'!#REF!="","",'MATRIZ DE RIESGOS'!#REF!)</f>
        <v>#REF!</v>
      </c>
      <c r="K34" s="6" t="e">
        <f>IF('MATRIZ DE RIESGOS'!#REF!="","",'MATRIZ DE RIESGOS'!#REF!)</f>
        <v>#REF!</v>
      </c>
      <c r="L34" s="6" t="e">
        <f>IF('MATRIZ DE RIESGOS'!#REF!="","",'MATRIZ DE RIESGOS'!#REF!)</f>
        <v>#REF!</v>
      </c>
      <c r="M34" s="6" t="e">
        <f>IF('MATRIZ DE RIESGOS'!#REF!="","",'MATRIZ DE RIESGOS'!#REF!)</f>
        <v>#REF!</v>
      </c>
      <c r="N34" s="6" t="e">
        <f>IF('MATRIZ DE RIESGOS'!#REF!="","",'MATRIZ DE RIESGOS'!#REF!)</f>
        <v>#REF!</v>
      </c>
      <c r="O34" s="6" t="e">
        <f>IF('MATRIZ DE RIESGOS'!#REF!="","",'MATRIZ DE RIESGOS'!#REF!)</f>
        <v>#REF!</v>
      </c>
      <c r="P34" s="6" t="e">
        <f>IF('MATRIZ DE RIESGOS'!#REF!="","",'MATRIZ DE RIESGOS'!#REF!)</f>
        <v>#REF!</v>
      </c>
      <c r="Q34" s="6" t="e">
        <f>IF('MATRIZ DE RIESGOS'!#REF!="","",'MATRIZ DE RIESGOS'!#REF!)</f>
        <v>#REF!</v>
      </c>
      <c r="R34" s="6" t="e">
        <f>IF('MATRIZ DE RIESGOS'!#REF!="","",'MATRIZ DE RIESGOS'!#REF!)</f>
        <v>#REF!</v>
      </c>
      <c r="S34" s="47" t="e">
        <f>IF('MATRIZ DE RIESGOS'!#REF!="","",'MATRIZ DE RIESGOS'!#REF!)</f>
        <v>#REF!</v>
      </c>
      <c r="T34" s="47" t="e">
        <f>IF('MATRIZ DE RIESGOS'!#REF!="","",'MATRIZ DE RIESGOS'!#REF!)</f>
        <v>#REF!</v>
      </c>
      <c r="U34" s="43" t="e">
        <f>IF('MATRIZ DE RIESGOS'!#REF!="","",'MATRIZ DE RIESGOS'!#REF!)</f>
        <v>#REF!</v>
      </c>
      <c r="V34" s="43" t="e">
        <f>IF('MATRIZ DE RIESGOS'!#REF!="","",'MATRIZ DE RIESGOS'!#REF!)</f>
        <v>#REF!</v>
      </c>
      <c r="W34" s="43" t="e">
        <f>IF('MATRIZ DE RIESGOS'!#REF!="","",'MATRIZ DE RIESGOS'!#REF!)</f>
        <v>#REF!</v>
      </c>
      <c r="X34" s="43" t="e">
        <f>IF('MATRIZ DE RIESGOS'!#REF!="","",'MATRIZ DE RIESGOS'!#REF!)</f>
        <v>#REF!</v>
      </c>
      <c r="Y34" s="46" t="e">
        <f>IF('MATRIZ DE RIESGOS'!#REF!="","",'MATRIZ DE RIESGOS'!#REF!)</f>
        <v>#REF!</v>
      </c>
      <c r="Z34" s="81" t="e">
        <f>IF('MATRIZ DE RIESGOS'!#REF!="","",'MATRIZ DE RIESGOS'!#REF!)</f>
        <v>#REF!</v>
      </c>
      <c r="AA34" s="6" t="e">
        <f>IF('MATRIZ DE RIESGOS'!#REF!="","",'MATRIZ DE RIESGOS'!#REF!)</f>
        <v>#REF!</v>
      </c>
      <c r="AB34" s="6" t="e">
        <f>IF('MATRIZ DE RIESGOS'!#REF!="","",'MATRIZ DE RIESGOS'!#REF!)</f>
        <v>#REF!</v>
      </c>
      <c r="AC34" s="6" t="e">
        <f>IF('MATRIZ DE RIESGOS'!#REF!="","",'MATRIZ DE RIESGOS'!#REF!)</f>
        <v>#REF!</v>
      </c>
      <c r="AD34" s="6" t="e">
        <f>IF('MATRIZ DE RIESGOS'!#REF!="","",'MATRIZ DE RIESGOS'!#REF!)</f>
        <v>#REF!</v>
      </c>
      <c r="AE34" s="6" t="e">
        <f>IF('MATRIZ DE RIESGOS'!#REF!="","",'MATRIZ DE RIESGOS'!#REF!)</f>
        <v>#REF!</v>
      </c>
      <c r="AF34" s="45" t="e">
        <f>IF('MATRIZ DE RIESGOS'!#REF!="","",'MATRIZ DE RIESGOS'!#REF!)</f>
        <v>#REF!</v>
      </c>
      <c r="AG34" s="45" t="e">
        <f>IF('MATRIZ DE RIESGOS'!#REF!="","",'MATRIZ DE RIESGOS'!#REF!)</f>
        <v>#REF!</v>
      </c>
    </row>
    <row r="35" spans="2:33" s="1" customFormat="1" ht="15" x14ac:dyDescent="0.25">
      <c r="B35" s="43" t="e">
        <f>IF('MATRIZ DE RIESGOS'!#REF!="","",'MATRIZ DE RIESGOS'!#REF!)</f>
        <v>#REF!</v>
      </c>
      <c r="C35" s="43" t="e">
        <f>IF('MATRIZ DE RIESGOS'!#REF!="","",'MATRIZ DE RIESGOS'!#REF!)</f>
        <v>#REF!</v>
      </c>
      <c r="D35" s="44" t="e">
        <f>IF('MATRIZ DE RIESGOS'!#REF!="","",'MATRIZ DE RIESGOS'!#REF!)</f>
        <v>#REF!</v>
      </c>
      <c r="E35" s="6" t="e">
        <f>IF('MATRIZ DE RIESGOS'!#REF!="","",'MATRIZ DE RIESGOS'!#REF!)</f>
        <v>#REF!</v>
      </c>
      <c r="F35" s="6" t="e">
        <f>IF('MATRIZ DE RIESGOS'!#REF!="","",'MATRIZ DE RIESGOS'!#REF!)</f>
        <v>#REF!</v>
      </c>
      <c r="G35" s="6" t="e">
        <f>IF('MATRIZ DE RIESGOS'!#REF!="","",'MATRIZ DE RIESGOS'!#REF!)</f>
        <v>#REF!</v>
      </c>
      <c r="H35" s="6" t="e">
        <f>IF('MATRIZ DE RIESGOS'!#REF!="","",'MATRIZ DE RIESGOS'!#REF!)</f>
        <v>#REF!</v>
      </c>
      <c r="I35" s="6" t="e">
        <f>IF('MATRIZ DE RIESGOS'!#REF!="","",'MATRIZ DE RIESGOS'!#REF!)</f>
        <v>#REF!</v>
      </c>
      <c r="J35" s="6" t="e">
        <f>IF('MATRIZ DE RIESGOS'!#REF!="","",'MATRIZ DE RIESGOS'!#REF!)</f>
        <v>#REF!</v>
      </c>
      <c r="K35" s="6" t="e">
        <f>IF('MATRIZ DE RIESGOS'!#REF!="","",'MATRIZ DE RIESGOS'!#REF!)</f>
        <v>#REF!</v>
      </c>
      <c r="L35" s="6" t="e">
        <f>IF('MATRIZ DE RIESGOS'!#REF!="","",'MATRIZ DE RIESGOS'!#REF!)</f>
        <v>#REF!</v>
      </c>
      <c r="M35" s="6" t="e">
        <f>IF('MATRIZ DE RIESGOS'!#REF!="","",'MATRIZ DE RIESGOS'!#REF!)</f>
        <v>#REF!</v>
      </c>
      <c r="N35" s="6" t="e">
        <f>IF('MATRIZ DE RIESGOS'!#REF!="","",'MATRIZ DE RIESGOS'!#REF!)</f>
        <v>#REF!</v>
      </c>
      <c r="O35" s="6" t="e">
        <f>IF('MATRIZ DE RIESGOS'!#REF!="","",'MATRIZ DE RIESGOS'!#REF!)</f>
        <v>#REF!</v>
      </c>
      <c r="P35" s="6" t="e">
        <f>IF('MATRIZ DE RIESGOS'!#REF!="","",'MATRIZ DE RIESGOS'!#REF!)</f>
        <v>#REF!</v>
      </c>
      <c r="Q35" s="6" t="e">
        <f>IF('MATRIZ DE RIESGOS'!#REF!="","",'MATRIZ DE RIESGOS'!#REF!)</f>
        <v>#REF!</v>
      </c>
      <c r="R35" s="6" t="e">
        <f>IF('MATRIZ DE RIESGOS'!#REF!="","",'MATRIZ DE RIESGOS'!#REF!)</f>
        <v>#REF!</v>
      </c>
      <c r="S35" s="47" t="e">
        <f>IF('MATRIZ DE RIESGOS'!#REF!="","",'MATRIZ DE RIESGOS'!#REF!)</f>
        <v>#REF!</v>
      </c>
      <c r="T35" s="47" t="e">
        <f>IF('MATRIZ DE RIESGOS'!#REF!="","",'MATRIZ DE RIESGOS'!#REF!)</f>
        <v>#REF!</v>
      </c>
      <c r="U35" s="43" t="e">
        <f>IF('MATRIZ DE RIESGOS'!#REF!="","",'MATRIZ DE RIESGOS'!#REF!)</f>
        <v>#REF!</v>
      </c>
      <c r="V35" s="43" t="e">
        <f>IF('MATRIZ DE RIESGOS'!#REF!="","",'MATRIZ DE RIESGOS'!#REF!)</f>
        <v>#REF!</v>
      </c>
      <c r="W35" s="43" t="e">
        <f>IF('MATRIZ DE RIESGOS'!#REF!="","",'MATRIZ DE RIESGOS'!#REF!)</f>
        <v>#REF!</v>
      </c>
      <c r="X35" s="43" t="e">
        <f>IF('MATRIZ DE RIESGOS'!#REF!="","",'MATRIZ DE RIESGOS'!#REF!)</f>
        <v>#REF!</v>
      </c>
      <c r="Y35" s="46" t="e">
        <f>IF('MATRIZ DE RIESGOS'!#REF!="","",'MATRIZ DE RIESGOS'!#REF!)</f>
        <v>#REF!</v>
      </c>
      <c r="Z35" s="81" t="e">
        <f>IF('MATRIZ DE RIESGOS'!#REF!="","",'MATRIZ DE RIESGOS'!#REF!)</f>
        <v>#REF!</v>
      </c>
      <c r="AA35" s="6" t="e">
        <f>IF('MATRIZ DE RIESGOS'!#REF!="","",'MATRIZ DE RIESGOS'!#REF!)</f>
        <v>#REF!</v>
      </c>
      <c r="AB35" s="6" t="e">
        <f>IF('MATRIZ DE RIESGOS'!#REF!="","",'MATRIZ DE RIESGOS'!#REF!)</f>
        <v>#REF!</v>
      </c>
      <c r="AC35" s="6" t="e">
        <f>IF('MATRIZ DE RIESGOS'!#REF!="","",'MATRIZ DE RIESGOS'!#REF!)</f>
        <v>#REF!</v>
      </c>
      <c r="AD35" s="6" t="e">
        <f>IF('MATRIZ DE RIESGOS'!#REF!="","",'MATRIZ DE RIESGOS'!#REF!)</f>
        <v>#REF!</v>
      </c>
      <c r="AE35" s="6" t="e">
        <f>IF('MATRIZ DE RIESGOS'!#REF!="","",'MATRIZ DE RIESGOS'!#REF!)</f>
        <v>#REF!</v>
      </c>
      <c r="AF35" s="45" t="e">
        <f>IF('MATRIZ DE RIESGOS'!#REF!="","",'MATRIZ DE RIESGOS'!#REF!)</f>
        <v>#REF!</v>
      </c>
      <c r="AG35" s="45" t="e">
        <f>IF('MATRIZ DE RIESGOS'!#REF!="","",'MATRIZ DE RIESGOS'!#REF!)</f>
        <v>#REF!</v>
      </c>
    </row>
    <row r="36" spans="2:33" s="1" customFormat="1" ht="15" x14ac:dyDescent="0.25">
      <c r="B36" s="43" t="e">
        <f>IF('MATRIZ DE RIESGOS'!#REF!="","",'MATRIZ DE RIESGOS'!#REF!)</f>
        <v>#REF!</v>
      </c>
      <c r="C36" s="43" t="e">
        <f>IF('MATRIZ DE RIESGOS'!#REF!="","",'MATRIZ DE RIESGOS'!#REF!)</f>
        <v>#REF!</v>
      </c>
      <c r="D36" s="44" t="e">
        <f>IF('MATRIZ DE RIESGOS'!#REF!="","",'MATRIZ DE RIESGOS'!#REF!)</f>
        <v>#REF!</v>
      </c>
      <c r="E36" s="6" t="e">
        <f>IF('MATRIZ DE RIESGOS'!#REF!="","",'MATRIZ DE RIESGOS'!#REF!)</f>
        <v>#REF!</v>
      </c>
      <c r="F36" s="6" t="e">
        <f>IF('MATRIZ DE RIESGOS'!#REF!="","",'MATRIZ DE RIESGOS'!#REF!)</f>
        <v>#REF!</v>
      </c>
      <c r="G36" s="6" t="e">
        <f>IF('MATRIZ DE RIESGOS'!#REF!="","",'MATRIZ DE RIESGOS'!#REF!)</f>
        <v>#REF!</v>
      </c>
      <c r="H36" s="6" t="e">
        <f>IF('MATRIZ DE RIESGOS'!#REF!="","",'MATRIZ DE RIESGOS'!#REF!)</f>
        <v>#REF!</v>
      </c>
      <c r="I36" s="6" t="e">
        <f>IF('MATRIZ DE RIESGOS'!#REF!="","",'MATRIZ DE RIESGOS'!#REF!)</f>
        <v>#REF!</v>
      </c>
      <c r="J36" s="6" t="e">
        <f>IF('MATRIZ DE RIESGOS'!#REF!="","",'MATRIZ DE RIESGOS'!#REF!)</f>
        <v>#REF!</v>
      </c>
      <c r="K36" s="6" t="e">
        <f>IF('MATRIZ DE RIESGOS'!#REF!="","",'MATRIZ DE RIESGOS'!#REF!)</f>
        <v>#REF!</v>
      </c>
      <c r="L36" s="6" t="e">
        <f>IF('MATRIZ DE RIESGOS'!#REF!="","",'MATRIZ DE RIESGOS'!#REF!)</f>
        <v>#REF!</v>
      </c>
      <c r="M36" s="6" t="e">
        <f>IF('MATRIZ DE RIESGOS'!#REF!="","",'MATRIZ DE RIESGOS'!#REF!)</f>
        <v>#REF!</v>
      </c>
      <c r="N36" s="6" t="e">
        <f>IF('MATRIZ DE RIESGOS'!#REF!="","",'MATRIZ DE RIESGOS'!#REF!)</f>
        <v>#REF!</v>
      </c>
      <c r="O36" s="6" t="e">
        <f>IF('MATRIZ DE RIESGOS'!#REF!="","",'MATRIZ DE RIESGOS'!#REF!)</f>
        <v>#REF!</v>
      </c>
      <c r="P36" s="6" t="e">
        <f>IF('MATRIZ DE RIESGOS'!#REF!="","",'MATRIZ DE RIESGOS'!#REF!)</f>
        <v>#REF!</v>
      </c>
      <c r="Q36" s="6" t="e">
        <f>IF('MATRIZ DE RIESGOS'!#REF!="","",'MATRIZ DE RIESGOS'!#REF!)</f>
        <v>#REF!</v>
      </c>
      <c r="R36" s="6" t="e">
        <f>IF('MATRIZ DE RIESGOS'!#REF!="","",'MATRIZ DE RIESGOS'!#REF!)</f>
        <v>#REF!</v>
      </c>
      <c r="S36" s="47" t="e">
        <f>IF('MATRIZ DE RIESGOS'!#REF!="","",'MATRIZ DE RIESGOS'!#REF!)</f>
        <v>#REF!</v>
      </c>
      <c r="T36" s="47" t="e">
        <f>IF('MATRIZ DE RIESGOS'!#REF!="","",'MATRIZ DE RIESGOS'!#REF!)</f>
        <v>#REF!</v>
      </c>
      <c r="U36" s="43" t="e">
        <f>IF('MATRIZ DE RIESGOS'!#REF!="","",'MATRIZ DE RIESGOS'!#REF!)</f>
        <v>#REF!</v>
      </c>
      <c r="V36" s="43" t="e">
        <f>IF('MATRIZ DE RIESGOS'!#REF!="","",'MATRIZ DE RIESGOS'!#REF!)</f>
        <v>#REF!</v>
      </c>
      <c r="W36" s="43" t="e">
        <f>IF('MATRIZ DE RIESGOS'!#REF!="","",'MATRIZ DE RIESGOS'!#REF!)</f>
        <v>#REF!</v>
      </c>
      <c r="X36" s="43" t="e">
        <f>IF('MATRIZ DE RIESGOS'!#REF!="","",'MATRIZ DE RIESGOS'!#REF!)</f>
        <v>#REF!</v>
      </c>
      <c r="Y36" s="46" t="e">
        <f>IF('MATRIZ DE RIESGOS'!#REF!="","",'MATRIZ DE RIESGOS'!#REF!)</f>
        <v>#REF!</v>
      </c>
      <c r="Z36" s="81" t="e">
        <f>IF('MATRIZ DE RIESGOS'!#REF!="","",'MATRIZ DE RIESGOS'!#REF!)</f>
        <v>#REF!</v>
      </c>
      <c r="AA36" s="6" t="e">
        <f>IF('MATRIZ DE RIESGOS'!#REF!="","",'MATRIZ DE RIESGOS'!#REF!)</f>
        <v>#REF!</v>
      </c>
      <c r="AB36" s="6" t="e">
        <f>IF('MATRIZ DE RIESGOS'!#REF!="","",'MATRIZ DE RIESGOS'!#REF!)</f>
        <v>#REF!</v>
      </c>
      <c r="AC36" s="6" t="e">
        <f>IF('MATRIZ DE RIESGOS'!#REF!="","",'MATRIZ DE RIESGOS'!#REF!)</f>
        <v>#REF!</v>
      </c>
      <c r="AD36" s="6" t="e">
        <f>IF('MATRIZ DE RIESGOS'!#REF!="","",'MATRIZ DE RIESGOS'!#REF!)</f>
        <v>#REF!</v>
      </c>
      <c r="AE36" s="6" t="e">
        <f>IF('MATRIZ DE RIESGOS'!#REF!="","",'MATRIZ DE RIESGOS'!#REF!)</f>
        <v>#REF!</v>
      </c>
      <c r="AF36" s="45" t="e">
        <f>IF('MATRIZ DE RIESGOS'!#REF!="","",'MATRIZ DE RIESGOS'!#REF!)</f>
        <v>#REF!</v>
      </c>
      <c r="AG36" s="45" t="e">
        <f>IF('MATRIZ DE RIESGOS'!#REF!="","",'MATRIZ DE RIESGOS'!#REF!)</f>
        <v>#REF!</v>
      </c>
    </row>
    <row r="37" spans="2:33" s="1" customFormat="1" ht="15" x14ac:dyDescent="0.25">
      <c r="B37" s="43" t="e">
        <f>IF('MATRIZ DE RIESGOS'!#REF!="","",'MATRIZ DE RIESGOS'!#REF!)</f>
        <v>#REF!</v>
      </c>
      <c r="C37" s="43" t="e">
        <f>IF('MATRIZ DE RIESGOS'!#REF!="","",'MATRIZ DE RIESGOS'!#REF!)</f>
        <v>#REF!</v>
      </c>
      <c r="D37" s="44" t="e">
        <f>IF('MATRIZ DE RIESGOS'!#REF!="","",'MATRIZ DE RIESGOS'!#REF!)</f>
        <v>#REF!</v>
      </c>
      <c r="E37" s="6" t="e">
        <f>IF('MATRIZ DE RIESGOS'!#REF!="","",'MATRIZ DE RIESGOS'!#REF!)</f>
        <v>#REF!</v>
      </c>
      <c r="F37" s="6" t="e">
        <f>IF('MATRIZ DE RIESGOS'!#REF!="","",'MATRIZ DE RIESGOS'!#REF!)</f>
        <v>#REF!</v>
      </c>
      <c r="G37" s="6" t="e">
        <f>IF('MATRIZ DE RIESGOS'!#REF!="","",'MATRIZ DE RIESGOS'!#REF!)</f>
        <v>#REF!</v>
      </c>
      <c r="H37" s="6" t="e">
        <f>IF('MATRIZ DE RIESGOS'!#REF!="","",'MATRIZ DE RIESGOS'!#REF!)</f>
        <v>#REF!</v>
      </c>
      <c r="I37" s="6" t="e">
        <f>IF('MATRIZ DE RIESGOS'!#REF!="","",'MATRIZ DE RIESGOS'!#REF!)</f>
        <v>#REF!</v>
      </c>
      <c r="J37" s="6" t="e">
        <f>IF('MATRIZ DE RIESGOS'!#REF!="","",'MATRIZ DE RIESGOS'!#REF!)</f>
        <v>#REF!</v>
      </c>
      <c r="K37" s="6" t="e">
        <f>IF('MATRIZ DE RIESGOS'!#REF!="","",'MATRIZ DE RIESGOS'!#REF!)</f>
        <v>#REF!</v>
      </c>
      <c r="L37" s="6" t="e">
        <f>IF('MATRIZ DE RIESGOS'!#REF!="","",'MATRIZ DE RIESGOS'!#REF!)</f>
        <v>#REF!</v>
      </c>
      <c r="M37" s="6" t="e">
        <f>IF('MATRIZ DE RIESGOS'!#REF!="","",'MATRIZ DE RIESGOS'!#REF!)</f>
        <v>#REF!</v>
      </c>
      <c r="N37" s="6" t="e">
        <f>IF('MATRIZ DE RIESGOS'!#REF!="","",'MATRIZ DE RIESGOS'!#REF!)</f>
        <v>#REF!</v>
      </c>
      <c r="O37" s="6" t="e">
        <f>IF('MATRIZ DE RIESGOS'!#REF!="","",'MATRIZ DE RIESGOS'!#REF!)</f>
        <v>#REF!</v>
      </c>
      <c r="P37" s="6" t="e">
        <f>IF('MATRIZ DE RIESGOS'!#REF!="","",'MATRIZ DE RIESGOS'!#REF!)</f>
        <v>#REF!</v>
      </c>
      <c r="Q37" s="6" t="e">
        <f>IF('MATRIZ DE RIESGOS'!#REF!="","",'MATRIZ DE RIESGOS'!#REF!)</f>
        <v>#REF!</v>
      </c>
      <c r="R37" s="6" t="e">
        <f>IF('MATRIZ DE RIESGOS'!#REF!="","",'MATRIZ DE RIESGOS'!#REF!)</f>
        <v>#REF!</v>
      </c>
      <c r="S37" s="47" t="e">
        <f>IF('MATRIZ DE RIESGOS'!#REF!="","",'MATRIZ DE RIESGOS'!#REF!)</f>
        <v>#REF!</v>
      </c>
      <c r="T37" s="47" t="e">
        <f>IF('MATRIZ DE RIESGOS'!#REF!="","",'MATRIZ DE RIESGOS'!#REF!)</f>
        <v>#REF!</v>
      </c>
      <c r="U37" s="43" t="e">
        <f>IF('MATRIZ DE RIESGOS'!#REF!="","",'MATRIZ DE RIESGOS'!#REF!)</f>
        <v>#REF!</v>
      </c>
      <c r="V37" s="43" t="e">
        <f>IF('MATRIZ DE RIESGOS'!#REF!="","",'MATRIZ DE RIESGOS'!#REF!)</f>
        <v>#REF!</v>
      </c>
      <c r="W37" s="43" t="e">
        <f>IF('MATRIZ DE RIESGOS'!#REF!="","",'MATRIZ DE RIESGOS'!#REF!)</f>
        <v>#REF!</v>
      </c>
      <c r="X37" s="43" t="e">
        <f>IF('MATRIZ DE RIESGOS'!#REF!="","",'MATRIZ DE RIESGOS'!#REF!)</f>
        <v>#REF!</v>
      </c>
      <c r="Y37" s="46" t="e">
        <f>IF('MATRIZ DE RIESGOS'!#REF!="","",'MATRIZ DE RIESGOS'!#REF!)</f>
        <v>#REF!</v>
      </c>
      <c r="Z37" s="81" t="e">
        <f>IF('MATRIZ DE RIESGOS'!#REF!="","",'MATRIZ DE RIESGOS'!#REF!)</f>
        <v>#REF!</v>
      </c>
      <c r="AA37" s="6" t="e">
        <f>IF('MATRIZ DE RIESGOS'!#REF!="","",'MATRIZ DE RIESGOS'!#REF!)</f>
        <v>#REF!</v>
      </c>
      <c r="AB37" s="6" t="e">
        <f>IF('MATRIZ DE RIESGOS'!#REF!="","",'MATRIZ DE RIESGOS'!#REF!)</f>
        <v>#REF!</v>
      </c>
      <c r="AC37" s="6" t="e">
        <f>IF('MATRIZ DE RIESGOS'!#REF!="","",'MATRIZ DE RIESGOS'!#REF!)</f>
        <v>#REF!</v>
      </c>
      <c r="AD37" s="6" t="e">
        <f>IF('MATRIZ DE RIESGOS'!#REF!="","",'MATRIZ DE RIESGOS'!#REF!)</f>
        <v>#REF!</v>
      </c>
      <c r="AE37" s="6" t="e">
        <f>IF('MATRIZ DE RIESGOS'!#REF!="","",'MATRIZ DE RIESGOS'!#REF!)</f>
        <v>#REF!</v>
      </c>
      <c r="AF37" s="45" t="e">
        <f>IF('MATRIZ DE RIESGOS'!#REF!="","",'MATRIZ DE RIESGOS'!#REF!)</f>
        <v>#REF!</v>
      </c>
      <c r="AG37" s="45" t="e">
        <f>IF('MATRIZ DE RIESGOS'!#REF!="","",'MATRIZ DE RIESGOS'!#REF!)</f>
        <v>#REF!</v>
      </c>
    </row>
    <row r="38" spans="2:33" s="1" customFormat="1" ht="15" x14ac:dyDescent="0.25">
      <c r="B38" s="43" t="e">
        <f>IF('MATRIZ DE RIESGOS'!#REF!="","",'MATRIZ DE RIESGOS'!#REF!)</f>
        <v>#REF!</v>
      </c>
      <c r="C38" s="43" t="e">
        <f>IF('MATRIZ DE RIESGOS'!#REF!="","",'MATRIZ DE RIESGOS'!#REF!)</f>
        <v>#REF!</v>
      </c>
      <c r="D38" s="44" t="e">
        <f>IF('MATRIZ DE RIESGOS'!#REF!="","",'MATRIZ DE RIESGOS'!#REF!)</f>
        <v>#REF!</v>
      </c>
      <c r="E38" s="6" t="e">
        <f>IF('MATRIZ DE RIESGOS'!#REF!="","",'MATRIZ DE RIESGOS'!#REF!)</f>
        <v>#REF!</v>
      </c>
      <c r="F38" s="6" t="e">
        <f>IF('MATRIZ DE RIESGOS'!#REF!="","",'MATRIZ DE RIESGOS'!#REF!)</f>
        <v>#REF!</v>
      </c>
      <c r="G38" s="6" t="e">
        <f>IF('MATRIZ DE RIESGOS'!#REF!="","",'MATRIZ DE RIESGOS'!#REF!)</f>
        <v>#REF!</v>
      </c>
      <c r="H38" s="6" t="e">
        <f>IF('MATRIZ DE RIESGOS'!#REF!="","",'MATRIZ DE RIESGOS'!#REF!)</f>
        <v>#REF!</v>
      </c>
      <c r="I38" s="6" t="e">
        <f>IF('MATRIZ DE RIESGOS'!#REF!="","",'MATRIZ DE RIESGOS'!#REF!)</f>
        <v>#REF!</v>
      </c>
      <c r="J38" s="6" t="e">
        <f>IF('MATRIZ DE RIESGOS'!#REF!="","",'MATRIZ DE RIESGOS'!#REF!)</f>
        <v>#REF!</v>
      </c>
      <c r="K38" s="6" t="e">
        <f>IF('MATRIZ DE RIESGOS'!#REF!="","",'MATRIZ DE RIESGOS'!#REF!)</f>
        <v>#REF!</v>
      </c>
      <c r="L38" s="6" t="e">
        <f>IF('MATRIZ DE RIESGOS'!#REF!="","",'MATRIZ DE RIESGOS'!#REF!)</f>
        <v>#REF!</v>
      </c>
      <c r="M38" s="6" t="e">
        <f>IF('MATRIZ DE RIESGOS'!#REF!="","",'MATRIZ DE RIESGOS'!#REF!)</f>
        <v>#REF!</v>
      </c>
      <c r="N38" s="6" t="e">
        <f>IF('MATRIZ DE RIESGOS'!#REF!="","",'MATRIZ DE RIESGOS'!#REF!)</f>
        <v>#REF!</v>
      </c>
      <c r="O38" s="6" t="e">
        <f>IF('MATRIZ DE RIESGOS'!#REF!="","",'MATRIZ DE RIESGOS'!#REF!)</f>
        <v>#REF!</v>
      </c>
      <c r="P38" s="6" t="e">
        <f>IF('MATRIZ DE RIESGOS'!#REF!="","",'MATRIZ DE RIESGOS'!#REF!)</f>
        <v>#REF!</v>
      </c>
      <c r="Q38" s="6" t="e">
        <f>IF('MATRIZ DE RIESGOS'!#REF!="","",'MATRIZ DE RIESGOS'!#REF!)</f>
        <v>#REF!</v>
      </c>
      <c r="R38" s="6" t="e">
        <f>IF('MATRIZ DE RIESGOS'!#REF!="","",'MATRIZ DE RIESGOS'!#REF!)</f>
        <v>#REF!</v>
      </c>
      <c r="S38" s="47" t="e">
        <f>IF('MATRIZ DE RIESGOS'!#REF!="","",'MATRIZ DE RIESGOS'!#REF!)</f>
        <v>#REF!</v>
      </c>
      <c r="T38" s="47" t="e">
        <f>IF('MATRIZ DE RIESGOS'!#REF!="","",'MATRIZ DE RIESGOS'!#REF!)</f>
        <v>#REF!</v>
      </c>
      <c r="U38" s="43" t="e">
        <f>IF('MATRIZ DE RIESGOS'!#REF!="","",'MATRIZ DE RIESGOS'!#REF!)</f>
        <v>#REF!</v>
      </c>
      <c r="V38" s="43" t="e">
        <f>IF('MATRIZ DE RIESGOS'!#REF!="","",'MATRIZ DE RIESGOS'!#REF!)</f>
        <v>#REF!</v>
      </c>
      <c r="W38" s="43" t="e">
        <f>IF('MATRIZ DE RIESGOS'!#REF!="","",'MATRIZ DE RIESGOS'!#REF!)</f>
        <v>#REF!</v>
      </c>
      <c r="X38" s="43" t="e">
        <f>IF('MATRIZ DE RIESGOS'!#REF!="","",'MATRIZ DE RIESGOS'!#REF!)</f>
        <v>#REF!</v>
      </c>
      <c r="Y38" s="46" t="e">
        <f>IF('MATRIZ DE RIESGOS'!#REF!="","",'MATRIZ DE RIESGOS'!#REF!)</f>
        <v>#REF!</v>
      </c>
      <c r="Z38" s="81" t="e">
        <f>IF('MATRIZ DE RIESGOS'!#REF!="","",'MATRIZ DE RIESGOS'!#REF!)</f>
        <v>#REF!</v>
      </c>
      <c r="AA38" s="6" t="e">
        <f>IF('MATRIZ DE RIESGOS'!#REF!="","",'MATRIZ DE RIESGOS'!#REF!)</f>
        <v>#REF!</v>
      </c>
      <c r="AB38" s="6" t="e">
        <f>IF('MATRIZ DE RIESGOS'!#REF!="","",'MATRIZ DE RIESGOS'!#REF!)</f>
        <v>#REF!</v>
      </c>
      <c r="AC38" s="6" t="e">
        <f>IF('MATRIZ DE RIESGOS'!#REF!="","",'MATRIZ DE RIESGOS'!#REF!)</f>
        <v>#REF!</v>
      </c>
      <c r="AD38" s="6" t="e">
        <f>IF('MATRIZ DE RIESGOS'!#REF!="","",'MATRIZ DE RIESGOS'!#REF!)</f>
        <v>#REF!</v>
      </c>
      <c r="AE38" s="6" t="e">
        <f>IF('MATRIZ DE RIESGOS'!#REF!="","",'MATRIZ DE RIESGOS'!#REF!)</f>
        <v>#REF!</v>
      </c>
      <c r="AF38" s="45" t="e">
        <f>IF('MATRIZ DE RIESGOS'!#REF!="","",'MATRIZ DE RIESGOS'!#REF!)</f>
        <v>#REF!</v>
      </c>
      <c r="AG38" s="45" t="e">
        <f>IF('MATRIZ DE RIESGOS'!#REF!="","",'MATRIZ DE RIESGOS'!#REF!)</f>
        <v>#REF!</v>
      </c>
    </row>
    <row r="39" spans="2:33" s="1" customFormat="1" ht="15" x14ac:dyDescent="0.25">
      <c r="B39" s="43" t="e">
        <f>IF('MATRIZ DE RIESGOS'!#REF!="","",'MATRIZ DE RIESGOS'!#REF!)</f>
        <v>#REF!</v>
      </c>
      <c r="C39" s="43" t="e">
        <f>IF('MATRIZ DE RIESGOS'!#REF!="","",'MATRIZ DE RIESGOS'!#REF!)</f>
        <v>#REF!</v>
      </c>
      <c r="D39" s="44" t="e">
        <f>IF('MATRIZ DE RIESGOS'!#REF!="","",'MATRIZ DE RIESGOS'!#REF!)</f>
        <v>#REF!</v>
      </c>
      <c r="E39" s="6" t="e">
        <f>IF('MATRIZ DE RIESGOS'!#REF!="","",'MATRIZ DE RIESGOS'!#REF!)</f>
        <v>#REF!</v>
      </c>
      <c r="F39" s="6" t="e">
        <f>IF('MATRIZ DE RIESGOS'!#REF!="","",'MATRIZ DE RIESGOS'!#REF!)</f>
        <v>#REF!</v>
      </c>
      <c r="G39" s="6" t="e">
        <f>IF('MATRIZ DE RIESGOS'!#REF!="","",'MATRIZ DE RIESGOS'!#REF!)</f>
        <v>#REF!</v>
      </c>
      <c r="H39" s="6" t="e">
        <f>IF('MATRIZ DE RIESGOS'!#REF!="","",'MATRIZ DE RIESGOS'!#REF!)</f>
        <v>#REF!</v>
      </c>
      <c r="I39" s="6" t="e">
        <f>IF('MATRIZ DE RIESGOS'!#REF!="","",'MATRIZ DE RIESGOS'!#REF!)</f>
        <v>#REF!</v>
      </c>
      <c r="J39" s="6" t="e">
        <f>IF('MATRIZ DE RIESGOS'!#REF!="","",'MATRIZ DE RIESGOS'!#REF!)</f>
        <v>#REF!</v>
      </c>
      <c r="K39" s="6" t="e">
        <f>IF('MATRIZ DE RIESGOS'!#REF!="","",'MATRIZ DE RIESGOS'!#REF!)</f>
        <v>#REF!</v>
      </c>
      <c r="L39" s="6" t="e">
        <f>IF('MATRIZ DE RIESGOS'!#REF!="","",'MATRIZ DE RIESGOS'!#REF!)</f>
        <v>#REF!</v>
      </c>
      <c r="M39" s="6" t="e">
        <f>IF('MATRIZ DE RIESGOS'!#REF!="","",'MATRIZ DE RIESGOS'!#REF!)</f>
        <v>#REF!</v>
      </c>
      <c r="N39" s="6" t="e">
        <f>IF('MATRIZ DE RIESGOS'!#REF!="","",'MATRIZ DE RIESGOS'!#REF!)</f>
        <v>#REF!</v>
      </c>
      <c r="O39" s="6" t="e">
        <f>IF('MATRIZ DE RIESGOS'!#REF!="","",'MATRIZ DE RIESGOS'!#REF!)</f>
        <v>#REF!</v>
      </c>
      <c r="P39" s="6" t="e">
        <f>IF('MATRIZ DE RIESGOS'!#REF!="","",'MATRIZ DE RIESGOS'!#REF!)</f>
        <v>#REF!</v>
      </c>
      <c r="Q39" s="6" t="e">
        <f>IF('MATRIZ DE RIESGOS'!#REF!="","",'MATRIZ DE RIESGOS'!#REF!)</f>
        <v>#REF!</v>
      </c>
      <c r="R39" s="6" t="e">
        <f>IF('MATRIZ DE RIESGOS'!#REF!="","",'MATRIZ DE RIESGOS'!#REF!)</f>
        <v>#REF!</v>
      </c>
      <c r="S39" s="47" t="e">
        <f>IF('MATRIZ DE RIESGOS'!#REF!="","",'MATRIZ DE RIESGOS'!#REF!)</f>
        <v>#REF!</v>
      </c>
      <c r="T39" s="47" t="e">
        <f>IF('MATRIZ DE RIESGOS'!#REF!="","",'MATRIZ DE RIESGOS'!#REF!)</f>
        <v>#REF!</v>
      </c>
      <c r="U39" s="43" t="e">
        <f>IF('MATRIZ DE RIESGOS'!#REF!="","",'MATRIZ DE RIESGOS'!#REF!)</f>
        <v>#REF!</v>
      </c>
      <c r="V39" s="43" t="e">
        <f>IF('MATRIZ DE RIESGOS'!#REF!="","",'MATRIZ DE RIESGOS'!#REF!)</f>
        <v>#REF!</v>
      </c>
      <c r="W39" s="43" t="e">
        <f>IF('MATRIZ DE RIESGOS'!#REF!="","",'MATRIZ DE RIESGOS'!#REF!)</f>
        <v>#REF!</v>
      </c>
      <c r="X39" s="43" t="e">
        <f>IF('MATRIZ DE RIESGOS'!#REF!="","",'MATRIZ DE RIESGOS'!#REF!)</f>
        <v>#REF!</v>
      </c>
      <c r="Y39" s="46" t="e">
        <f>IF('MATRIZ DE RIESGOS'!#REF!="","",'MATRIZ DE RIESGOS'!#REF!)</f>
        <v>#REF!</v>
      </c>
      <c r="Z39" s="81" t="e">
        <f>IF('MATRIZ DE RIESGOS'!#REF!="","",'MATRIZ DE RIESGOS'!#REF!)</f>
        <v>#REF!</v>
      </c>
      <c r="AA39" s="6" t="e">
        <f>IF('MATRIZ DE RIESGOS'!#REF!="","",'MATRIZ DE RIESGOS'!#REF!)</f>
        <v>#REF!</v>
      </c>
      <c r="AB39" s="6" t="e">
        <f>IF('MATRIZ DE RIESGOS'!#REF!="","",'MATRIZ DE RIESGOS'!#REF!)</f>
        <v>#REF!</v>
      </c>
      <c r="AC39" s="6" t="e">
        <f>IF('MATRIZ DE RIESGOS'!#REF!="","",'MATRIZ DE RIESGOS'!#REF!)</f>
        <v>#REF!</v>
      </c>
      <c r="AD39" s="6" t="e">
        <f>IF('MATRIZ DE RIESGOS'!#REF!="","",'MATRIZ DE RIESGOS'!#REF!)</f>
        <v>#REF!</v>
      </c>
      <c r="AE39" s="6" t="e">
        <f>IF('MATRIZ DE RIESGOS'!#REF!="","",'MATRIZ DE RIESGOS'!#REF!)</f>
        <v>#REF!</v>
      </c>
      <c r="AF39" s="45" t="e">
        <f>IF('MATRIZ DE RIESGOS'!#REF!="","",'MATRIZ DE RIESGOS'!#REF!)</f>
        <v>#REF!</v>
      </c>
      <c r="AG39" s="45" t="e">
        <f>IF('MATRIZ DE RIESGOS'!#REF!="","",'MATRIZ DE RIESGOS'!#REF!)</f>
        <v>#REF!</v>
      </c>
    </row>
    <row r="40" spans="2:33" s="1" customFormat="1" ht="15" x14ac:dyDescent="0.25">
      <c r="B40" s="43" t="e">
        <f>IF('MATRIZ DE RIESGOS'!#REF!="","",'MATRIZ DE RIESGOS'!#REF!)</f>
        <v>#REF!</v>
      </c>
      <c r="C40" s="43" t="e">
        <f>IF('MATRIZ DE RIESGOS'!#REF!="","",'MATRIZ DE RIESGOS'!#REF!)</f>
        <v>#REF!</v>
      </c>
      <c r="D40" s="44" t="e">
        <f>IF('MATRIZ DE RIESGOS'!#REF!="","",'MATRIZ DE RIESGOS'!#REF!)</f>
        <v>#REF!</v>
      </c>
      <c r="E40" s="6" t="e">
        <f>IF('MATRIZ DE RIESGOS'!#REF!="","",'MATRIZ DE RIESGOS'!#REF!)</f>
        <v>#REF!</v>
      </c>
      <c r="F40" s="6" t="e">
        <f>IF('MATRIZ DE RIESGOS'!#REF!="","",'MATRIZ DE RIESGOS'!#REF!)</f>
        <v>#REF!</v>
      </c>
      <c r="G40" s="6" t="e">
        <f>IF('MATRIZ DE RIESGOS'!#REF!="","",'MATRIZ DE RIESGOS'!#REF!)</f>
        <v>#REF!</v>
      </c>
      <c r="H40" s="6" t="e">
        <f>IF('MATRIZ DE RIESGOS'!#REF!="","",'MATRIZ DE RIESGOS'!#REF!)</f>
        <v>#REF!</v>
      </c>
      <c r="I40" s="6" t="e">
        <f>IF('MATRIZ DE RIESGOS'!#REF!="","",'MATRIZ DE RIESGOS'!#REF!)</f>
        <v>#REF!</v>
      </c>
      <c r="J40" s="6" t="e">
        <f>IF('MATRIZ DE RIESGOS'!#REF!="","",'MATRIZ DE RIESGOS'!#REF!)</f>
        <v>#REF!</v>
      </c>
      <c r="K40" s="6" t="e">
        <f>IF('MATRIZ DE RIESGOS'!#REF!="","",'MATRIZ DE RIESGOS'!#REF!)</f>
        <v>#REF!</v>
      </c>
      <c r="L40" s="6" t="e">
        <f>IF('MATRIZ DE RIESGOS'!#REF!="","",'MATRIZ DE RIESGOS'!#REF!)</f>
        <v>#REF!</v>
      </c>
      <c r="M40" s="6" t="e">
        <f>IF('MATRIZ DE RIESGOS'!#REF!="","",'MATRIZ DE RIESGOS'!#REF!)</f>
        <v>#REF!</v>
      </c>
      <c r="N40" s="6" t="e">
        <f>IF('MATRIZ DE RIESGOS'!#REF!="","",'MATRIZ DE RIESGOS'!#REF!)</f>
        <v>#REF!</v>
      </c>
      <c r="O40" s="6" t="e">
        <f>IF('MATRIZ DE RIESGOS'!#REF!="","",'MATRIZ DE RIESGOS'!#REF!)</f>
        <v>#REF!</v>
      </c>
      <c r="P40" s="6" t="e">
        <f>IF('MATRIZ DE RIESGOS'!#REF!="","",'MATRIZ DE RIESGOS'!#REF!)</f>
        <v>#REF!</v>
      </c>
      <c r="Q40" s="6" t="e">
        <f>IF('MATRIZ DE RIESGOS'!#REF!="","",'MATRIZ DE RIESGOS'!#REF!)</f>
        <v>#REF!</v>
      </c>
      <c r="R40" s="6" t="e">
        <f>IF('MATRIZ DE RIESGOS'!#REF!="","",'MATRIZ DE RIESGOS'!#REF!)</f>
        <v>#REF!</v>
      </c>
      <c r="S40" s="47" t="e">
        <f>IF('MATRIZ DE RIESGOS'!#REF!="","",'MATRIZ DE RIESGOS'!#REF!)</f>
        <v>#REF!</v>
      </c>
      <c r="T40" s="47" t="e">
        <f>IF('MATRIZ DE RIESGOS'!#REF!="","",'MATRIZ DE RIESGOS'!#REF!)</f>
        <v>#REF!</v>
      </c>
      <c r="U40" s="43" t="e">
        <f>IF('MATRIZ DE RIESGOS'!#REF!="","",'MATRIZ DE RIESGOS'!#REF!)</f>
        <v>#REF!</v>
      </c>
      <c r="V40" s="43" t="e">
        <f>IF('MATRIZ DE RIESGOS'!#REF!="","",'MATRIZ DE RIESGOS'!#REF!)</f>
        <v>#REF!</v>
      </c>
      <c r="W40" s="43" t="e">
        <f>IF('MATRIZ DE RIESGOS'!#REF!="","",'MATRIZ DE RIESGOS'!#REF!)</f>
        <v>#REF!</v>
      </c>
      <c r="X40" s="43" t="e">
        <f>IF('MATRIZ DE RIESGOS'!#REF!="","",'MATRIZ DE RIESGOS'!#REF!)</f>
        <v>#REF!</v>
      </c>
      <c r="Y40" s="46" t="e">
        <f>IF('MATRIZ DE RIESGOS'!#REF!="","",'MATRIZ DE RIESGOS'!#REF!)</f>
        <v>#REF!</v>
      </c>
      <c r="Z40" s="81" t="e">
        <f>IF('MATRIZ DE RIESGOS'!#REF!="","",'MATRIZ DE RIESGOS'!#REF!)</f>
        <v>#REF!</v>
      </c>
      <c r="AA40" s="6" t="e">
        <f>IF('MATRIZ DE RIESGOS'!#REF!="","",'MATRIZ DE RIESGOS'!#REF!)</f>
        <v>#REF!</v>
      </c>
      <c r="AB40" s="6" t="e">
        <f>IF('MATRIZ DE RIESGOS'!#REF!="","",'MATRIZ DE RIESGOS'!#REF!)</f>
        <v>#REF!</v>
      </c>
      <c r="AC40" s="6" t="e">
        <f>IF('MATRIZ DE RIESGOS'!#REF!="","",'MATRIZ DE RIESGOS'!#REF!)</f>
        <v>#REF!</v>
      </c>
      <c r="AD40" s="6" t="e">
        <f>IF('MATRIZ DE RIESGOS'!#REF!="","",'MATRIZ DE RIESGOS'!#REF!)</f>
        <v>#REF!</v>
      </c>
      <c r="AE40" s="6" t="e">
        <f>IF('MATRIZ DE RIESGOS'!#REF!="","",'MATRIZ DE RIESGOS'!#REF!)</f>
        <v>#REF!</v>
      </c>
      <c r="AF40" s="45" t="e">
        <f>IF('MATRIZ DE RIESGOS'!#REF!="","",'MATRIZ DE RIESGOS'!#REF!)</f>
        <v>#REF!</v>
      </c>
      <c r="AG40" s="45" t="e">
        <f>IF('MATRIZ DE RIESGOS'!#REF!="","",'MATRIZ DE RIESGOS'!#REF!)</f>
        <v>#REF!</v>
      </c>
    </row>
    <row r="41" spans="2:33" s="1" customFormat="1" ht="15" x14ac:dyDescent="0.25">
      <c r="B41" s="43" t="e">
        <f>IF('MATRIZ DE RIESGOS'!#REF!="","",'MATRIZ DE RIESGOS'!#REF!)</f>
        <v>#REF!</v>
      </c>
      <c r="C41" s="43" t="e">
        <f>IF('MATRIZ DE RIESGOS'!#REF!="","",'MATRIZ DE RIESGOS'!#REF!)</f>
        <v>#REF!</v>
      </c>
      <c r="D41" s="44" t="e">
        <f>IF('MATRIZ DE RIESGOS'!#REF!="","",'MATRIZ DE RIESGOS'!#REF!)</f>
        <v>#REF!</v>
      </c>
      <c r="E41" s="6" t="e">
        <f>IF('MATRIZ DE RIESGOS'!#REF!="","",'MATRIZ DE RIESGOS'!#REF!)</f>
        <v>#REF!</v>
      </c>
      <c r="F41" s="6" t="e">
        <f>IF('MATRIZ DE RIESGOS'!#REF!="","",'MATRIZ DE RIESGOS'!#REF!)</f>
        <v>#REF!</v>
      </c>
      <c r="G41" s="6" t="e">
        <f>IF('MATRIZ DE RIESGOS'!#REF!="","",'MATRIZ DE RIESGOS'!#REF!)</f>
        <v>#REF!</v>
      </c>
      <c r="H41" s="6" t="e">
        <f>IF('MATRIZ DE RIESGOS'!#REF!="","",'MATRIZ DE RIESGOS'!#REF!)</f>
        <v>#REF!</v>
      </c>
      <c r="I41" s="6" t="e">
        <f>IF('MATRIZ DE RIESGOS'!#REF!="","",'MATRIZ DE RIESGOS'!#REF!)</f>
        <v>#REF!</v>
      </c>
      <c r="J41" s="6" t="e">
        <f>IF('MATRIZ DE RIESGOS'!#REF!="","",'MATRIZ DE RIESGOS'!#REF!)</f>
        <v>#REF!</v>
      </c>
      <c r="K41" s="6" t="e">
        <f>IF('MATRIZ DE RIESGOS'!#REF!="","",'MATRIZ DE RIESGOS'!#REF!)</f>
        <v>#REF!</v>
      </c>
      <c r="L41" s="6" t="e">
        <f>IF('MATRIZ DE RIESGOS'!#REF!="","",'MATRIZ DE RIESGOS'!#REF!)</f>
        <v>#REF!</v>
      </c>
      <c r="M41" s="6" t="e">
        <f>IF('MATRIZ DE RIESGOS'!#REF!="","",'MATRIZ DE RIESGOS'!#REF!)</f>
        <v>#REF!</v>
      </c>
      <c r="N41" s="6" t="e">
        <f>IF('MATRIZ DE RIESGOS'!#REF!="","",'MATRIZ DE RIESGOS'!#REF!)</f>
        <v>#REF!</v>
      </c>
      <c r="O41" s="6" t="e">
        <f>IF('MATRIZ DE RIESGOS'!#REF!="","",'MATRIZ DE RIESGOS'!#REF!)</f>
        <v>#REF!</v>
      </c>
      <c r="P41" s="6" t="e">
        <f>IF('MATRIZ DE RIESGOS'!#REF!="","",'MATRIZ DE RIESGOS'!#REF!)</f>
        <v>#REF!</v>
      </c>
      <c r="Q41" s="6" t="e">
        <f>IF('MATRIZ DE RIESGOS'!#REF!="","",'MATRIZ DE RIESGOS'!#REF!)</f>
        <v>#REF!</v>
      </c>
      <c r="R41" s="6" t="e">
        <f>IF('MATRIZ DE RIESGOS'!#REF!="","",'MATRIZ DE RIESGOS'!#REF!)</f>
        <v>#REF!</v>
      </c>
      <c r="S41" s="47" t="e">
        <f>IF('MATRIZ DE RIESGOS'!#REF!="","",'MATRIZ DE RIESGOS'!#REF!)</f>
        <v>#REF!</v>
      </c>
      <c r="T41" s="47" t="e">
        <f>IF('MATRIZ DE RIESGOS'!#REF!="","",'MATRIZ DE RIESGOS'!#REF!)</f>
        <v>#REF!</v>
      </c>
      <c r="U41" s="43" t="e">
        <f>IF('MATRIZ DE RIESGOS'!#REF!="","",'MATRIZ DE RIESGOS'!#REF!)</f>
        <v>#REF!</v>
      </c>
      <c r="V41" s="43" t="e">
        <f>IF('MATRIZ DE RIESGOS'!#REF!="","",'MATRIZ DE RIESGOS'!#REF!)</f>
        <v>#REF!</v>
      </c>
      <c r="W41" s="43" t="e">
        <f>IF('MATRIZ DE RIESGOS'!#REF!="","",'MATRIZ DE RIESGOS'!#REF!)</f>
        <v>#REF!</v>
      </c>
      <c r="X41" s="43" t="e">
        <f>IF('MATRIZ DE RIESGOS'!#REF!="","",'MATRIZ DE RIESGOS'!#REF!)</f>
        <v>#REF!</v>
      </c>
      <c r="Y41" s="46" t="e">
        <f>IF('MATRIZ DE RIESGOS'!#REF!="","",'MATRIZ DE RIESGOS'!#REF!)</f>
        <v>#REF!</v>
      </c>
      <c r="Z41" s="81" t="e">
        <f>IF('MATRIZ DE RIESGOS'!#REF!="","",'MATRIZ DE RIESGOS'!#REF!)</f>
        <v>#REF!</v>
      </c>
      <c r="AA41" s="6" t="e">
        <f>IF('MATRIZ DE RIESGOS'!#REF!="","",'MATRIZ DE RIESGOS'!#REF!)</f>
        <v>#REF!</v>
      </c>
      <c r="AB41" s="6" t="e">
        <f>IF('MATRIZ DE RIESGOS'!#REF!="","",'MATRIZ DE RIESGOS'!#REF!)</f>
        <v>#REF!</v>
      </c>
      <c r="AC41" s="6" t="e">
        <f>IF('MATRIZ DE RIESGOS'!#REF!="","",'MATRIZ DE RIESGOS'!#REF!)</f>
        <v>#REF!</v>
      </c>
      <c r="AD41" s="6" t="e">
        <f>IF('MATRIZ DE RIESGOS'!#REF!="","",'MATRIZ DE RIESGOS'!#REF!)</f>
        <v>#REF!</v>
      </c>
      <c r="AE41" s="6" t="e">
        <f>IF('MATRIZ DE RIESGOS'!#REF!="","",'MATRIZ DE RIESGOS'!#REF!)</f>
        <v>#REF!</v>
      </c>
      <c r="AF41" s="45" t="e">
        <f>IF('MATRIZ DE RIESGOS'!#REF!="","",'MATRIZ DE RIESGOS'!#REF!)</f>
        <v>#REF!</v>
      </c>
      <c r="AG41" s="45" t="e">
        <f>IF('MATRIZ DE RIESGOS'!#REF!="","",'MATRIZ DE RIESGOS'!#REF!)</f>
        <v>#REF!</v>
      </c>
    </row>
    <row r="42" spans="2:33" s="1" customFormat="1" ht="15" x14ac:dyDescent="0.25">
      <c r="B42" s="43" t="e">
        <f>IF('MATRIZ DE RIESGOS'!#REF!="","",'MATRIZ DE RIESGOS'!#REF!)</f>
        <v>#REF!</v>
      </c>
      <c r="C42" s="43" t="e">
        <f>IF('MATRIZ DE RIESGOS'!#REF!="","",'MATRIZ DE RIESGOS'!#REF!)</f>
        <v>#REF!</v>
      </c>
      <c r="D42" s="44" t="e">
        <f>IF('MATRIZ DE RIESGOS'!#REF!="","",'MATRIZ DE RIESGOS'!#REF!)</f>
        <v>#REF!</v>
      </c>
      <c r="E42" s="6" t="e">
        <f>IF('MATRIZ DE RIESGOS'!#REF!="","",'MATRIZ DE RIESGOS'!#REF!)</f>
        <v>#REF!</v>
      </c>
      <c r="F42" s="6" t="e">
        <f>IF('MATRIZ DE RIESGOS'!#REF!="","",'MATRIZ DE RIESGOS'!#REF!)</f>
        <v>#REF!</v>
      </c>
      <c r="G42" s="6" t="e">
        <f>IF('MATRIZ DE RIESGOS'!#REF!="","",'MATRIZ DE RIESGOS'!#REF!)</f>
        <v>#REF!</v>
      </c>
      <c r="H42" s="6" t="e">
        <f>IF('MATRIZ DE RIESGOS'!#REF!="","",'MATRIZ DE RIESGOS'!#REF!)</f>
        <v>#REF!</v>
      </c>
      <c r="I42" s="6" t="e">
        <f>IF('MATRIZ DE RIESGOS'!#REF!="","",'MATRIZ DE RIESGOS'!#REF!)</f>
        <v>#REF!</v>
      </c>
      <c r="J42" s="6" t="e">
        <f>IF('MATRIZ DE RIESGOS'!#REF!="","",'MATRIZ DE RIESGOS'!#REF!)</f>
        <v>#REF!</v>
      </c>
      <c r="K42" s="6" t="e">
        <f>IF('MATRIZ DE RIESGOS'!#REF!="","",'MATRIZ DE RIESGOS'!#REF!)</f>
        <v>#REF!</v>
      </c>
      <c r="L42" s="6" t="e">
        <f>IF('MATRIZ DE RIESGOS'!#REF!="","",'MATRIZ DE RIESGOS'!#REF!)</f>
        <v>#REF!</v>
      </c>
      <c r="M42" s="6" t="e">
        <f>IF('MATRIZ DE RIESGOS'!#REF!="","",'MATRIZ DE RIESGOS'!#REF!)</f>
        <v>#REF!</v>
      </c>
      <c r="N42" s="6" t="e">
        <f>IF('MATRIZ DE RIESGOS'!#REF!="","",'MATRIZ DE RIESGOS'!#REF!)</f>
        <v>#REF!</v>
      </c>
      <c r="O42" s="6" t="e">
        <f>IF('MATRIZ DE RIESGOS'!#REF!="","",'MATRIZ DE RIESGOS'!#REF!)</f>
        <v>#REF!</v>
      </c>
      <c r="P42" s="6" t="e">
        <f>IF('MATRIZ DE RIESGOS'!#REF!="","",'MATRIZ DE RIESGOS'!#REF!)</f>
        <v>#REF!</v>
      </c>
      <c r="Q42" s="6" t="e">
        <f>IF('MATRIZ DE RIESGOS'!#REF!="","",'MATRIZ DE RIESGOS'!#REF!)</f>
        <v>#REF!</v>
      </c>
      <c r="R42" s="6" t="e">
        <f>IF('MATRIZ DE RIESGOS'!#REF!="","",'MATRIZ DE RIESGOS'!#REF!)</f>
        <v>#REF!</v>
      </c>
      <c r="S42" s="47" t="e">
        <f>IF('MATRIZ DE RIESGOS'!#REF!="","",'MATRIZ DE RIESGOS'!#REF!)</f>
        <v>#REF!</v>
      </c>
      <c r="T42" s="47" t="e">
        <f>IF('MATRIZ DE RIESGOS'!#REF!="","",'MATRIZ DE RIESGOS'!#REF!)</f>
        <v>#REF!</v>
      </c>
      <c r="U42" s="43" t="e">
        <f>IF('MATRIZ DE RIESGOS'!#REF!="","",'MATRIZ DE RIESGOS'!#REF!)</f>
        <v>#REF!</v>
      </c>
      <c r="V42" s="43" t="e">
        <f>IF('MATRIZ DE RIESGOS'!#REF!="","",'MATRIZ DE RIESGOS'!#REF!)</f>
        <v>#REF!</v>
      </c>
      <c r="W42" s="43" t="e">
        <f>IF('MATRIZ DE RIESGOS'!#REF!="","",'MATRIZ DE RIESGOS'!#REF!)</f>
        <v>#REF!</v>
      </c>
      <c r="X42" s="43" t="e">
        <f>IF('MATRIZ DE RIESGOS'!#REF!="","",'MATRIZ DE RIESGOS'!#REF!)</f>
        <v>#REF!</v>
      </c>
      <c r="Y42" s="46" t="e">
        <f>IF('MATRIZ DE RIESGOS'!#REF!="","",'MATRIZ DE RIESGOS'!#REF!)</f>
        <v>#REF!</v>
      </c>
      <c r="Z42" s="81" t="e">
        <f>IF('MATRIZ DE RIESGOS'!#REF!="","",'MATRIZ DE RIESGOS'!#REF!)</f>
        <v>#REF!</v>
      </c>
      <c r="AA42" s="6" t="e">
        <f>IF('MATRIZ DE RIESGOS'!#REF!="","",'MATRIZ DE RIESGOS'!#REF!)</f>
        <v>#REF!</v>
      </c>
      <c r="AB42" s="6" t="e">
        <f>IF('MATRIZ DE RIESGOS'!#REF!="","",'MATRIZ DE RIESGOS'!#REF!)</f>
        <v>#REF!</v>
      </c>
      <c r="AC42" s="6" t="e">
        <f>IF('MATRIZ DE RIESGOS'!#REF!="","",'MATRIZ DE RIESGOS'!#REF!)</f>
        <v>#REF!</v>
      </c>
      <c r="AD42" s="6" t="e">
        <f>IF('MATRIZ DE RIESGOS'!#REF!="","",'MATRIZ DE RIESGOS'!#REF!)</f>
        <v>#REF!</v>
      </c>
      <c r="AE42" s="6" t="e">
        <f>IF('MATRIZ DE RIESGOS'!#REF!="","",'MATRIZ DE RIESGOS'!#REF!)</f>
        <v>#REF!</v>
      </c>
      <c r="AF42" s="45" t="e">
        <f>IF('MATRIZ DE RIESGOS'!#REF!="","",'MATRIZ DE RIESGOS'!#REF!)</f>
        <v>#REF!</v>
      </c>
      <c r="AG42" s="45" t="e">
        <f>IF('MATRIZ DE RIESGOS'!#REF!="","",'MATRIZ DE RIESGOS'!#REF!)</f>
        <v>#REF!</v>
      </c>
    </row>
    <row r="43" spans="2:33" s="1" customFormat="1" ht="15" x14ac:dyDescent="0.25">
      <c r="B43" s="43" t="e">
        <f>IF('MATRIZ DE RIESGOS'!#REF!="","",'MATRIZ DE RIESGOS'!#REF!)</f>
        <v>#REF!</v>
      </c>
      <c r="C43" s="43" t="e">
        <f>IF('MATRIZ DE RIESGOS'!#REF!="","",'MATRIZ DE RIESGOS'!#REF!)</f>
        <v>#REF!</v>
      </c>
      <c r="D43" s="44" t="e">
        <f>IF('MATRIZ DE RIESGOS'!#REF!="","",'MATRIZ DE RIESGOS'!#REF!)</f>
        <v>#REF!</v>
      </c>
      <c r="E43" s="6" t="e">
        <f>IF('MATRIZ DE RIESGOS'!#REF!="","",'MATRIZ DE RIESGOS'!#REF!)</f>
        <v>#REF!</v>
      </c>
      <c r="F43" s="6" t="e">
        <f>IF('MATRIZ DE RIESGOS'!#REF!="","",'MATRIZ DE RIESGOS'!#REF!)</f>
        <v>#REF!</v>
      </c>
      <c r="G43" s="6" t="e">
        <f>IF('MATRIZ DE RIESGOS'!#REF!="","",'MATRIZ DE RIESGOS'!#REF!)</f>
        <v>#REF!</v>
      </c>
      <c r="H43" s="6" t="e">
        <f>IF('MATRIZ DE RIESGOS'!#REF!="","",'MATRIZ DE RIESGOS'!#REF!)</f>
        <v>#REF!</v>
      </c>
      <c r="I43" s="6" t="e">
        <f>IF('MATRIZ DE RIESGOS'!#REF!="","",'MATRIZ DE RIESGOS'!#REF!)</f>
        <v>#REF!</v>
      </c>
      <c r="J43" s="6" t="e">
        <f>IF('MATRIZ DE RIESGOS'!#REF!="","",'MATRIZ DE RIESGOS'!#REF!)</f>
        <v>#REF!</v>
      </c>
      <c r="K43" s="6" t="e">
        <f>IF('MATRIZ DE RIESGOS'!#REF!="","",'MATRIZ DE RIESGOS'!#REF!)</f>
        <v>#REF!</v>
      </c>
      <c r="L43" s="6" t="e">
        <f>IF('MATRIZ DE RIESGOS'!#REF!="","",'MATRIZ DE RIESGOS'!#REF!)</f>
        <v>#REF!</v>
      </c>
      <c r="M43" s="6" t="e">
        <f>IF('MATRIZ DE RIESGOS'!#REF!="","",'MATRIZ DE RIESGOS'!#REF!)</f>
        <v>#REF!</v>
      </c>
      <c r="N43" s="6" t="e">
        <f>IF('MATRIZ DE RIESGOS'!#REF!="","",'MATRIZ DE RIESGOS'!#REF!)</f>
        <v>#REF!</v>
      </c>
      <c r="O43" s="6" t="e">
        <f>IF('MATRIZ DE RIESGOS'!#REF!="","",'MATRIZ DE RIESGOS'!#REF!)</f>
        <v>#REF!</v>
      </c>
      <c r="P43" s="6" t="e">
        <f>IF('MATRIZ DE RIESGOS'!#REF!="","",'MATRIZ DE RIESGOS'!#REF!)</f>
        <v>#REF!</v>
      </c>
      <c r="Q43" s="6" t="e">
        <f>IF('MATRIZ DE RIESGOS'!#REF!="","",'MATRIZ DE RIESGOS'!#REF!)</f>
        <v>#REF!</v>
      </c>
      <c r="R43" s="6" t="e">
        <f>IF('MATRIZ DE RIESGOS'!#REF!="","",'MATRIZ DE RIESGOS'!#REF!)</f>
        <v>#REF!</v>
      </c>
      <c r="S43" s="47" t="e">
        <f>IF('MATRIZ DE RIESGOS'!#REF!="","",'MATRIZ DE RIESGOS'!#REF!)</f>
        <v>#REF!</v>
      </c>
      <c r="T43" s="47" t="e">
        <f>IF('MATRIZ DE RIESGOS'!#REF!="","",'MATRIZ DE RIESGOS'!#REF!)</f>
        <v>#REF!</v>
      </c>
      <c r="U43" s="43" t="e">
        <f>IF('MATRIZ DE RIESGOS'!#REF!="","",'MATRIZ DE RIESGOS'!#REF!)</f>
        <v>#REF!</v>
      </c>
      <c r="V43" s="43" t="e">
        <f>IF('MATRIZ DE RIESGOS'!#REF!="","",'MATRIZ DE RIESGOS'!#REF!)</f>
        <v>#REF!</v>
      </c>
      <c r="W43" s="43" t="e">
        <f>IF('MATRIZ DE RIESGOS'!#REF!="","",'MATRIZ DE RIESGOS'!#REF!)</f>
        <v>#REF!</v>
      </c>
      <c r="X43" s="43" t="e">
        <f>IF('MATRIZ DE RIESGOS'!#REF!="","",'MATRIZ DE RIESGOS'!#REF!)</f>
        <v>#REF!</v>
      </c>
      <c r="Y43" s="46" t="e">
        <f>IF('MATRIZ DE RIESGOS'!#REF!="","",'MATRIZ DE RIESGOS'!#REF!)</f>
        <v>#REF!</v>
      </c>
      <c r="Z43" s="81" t="e">
        <f>IF('MATRIZ DE RIESGOS'!#REF!="","",'MATRIZ DE RIESGOS'!#REF!)</f>
        <v>#REF!</v>
      </c>
      <c r="AA43" s="6" t="e">
        <f>IF('MATRIZ DE RIESGOS'!#REF!="","",'MATRIZ DE RIESGOS'!#REF!)</f>
        <v>#REF!</v>
      </c>
      <c r="AB43" s="6" t="e">
        <f>IF('MATRIZ DE RIESGOS'!#REF!="","",'MATRIZ DE RIESGOS'!#REF!)</f>
        <v>#REF!</v>
      </c>
      <c r="AC43" s="6" t="e">
        <f>IF('MATRIZ DE RIESGOS'!#REF!="","",'MATRIZ DE RIESGOS'!#REF!)</f>
        <v>#REF!</v>
      </c>
      <c r="AD43" s="6" t="e">
        <f>IF('MATRIZ DE RIESGOS'!#REF!="","",'MATRIZ DE RIESGOS'!#REF!)</f>
        <v>#REF!</v>
      </c>
      <c r="AE43" s="6" t="e">
        <f>IF('MATRIZ DE RIESGOS'!#REF!="","",'MATRIZ DE RIESGOS'!#REF!)</f>
        <v>#REF!</v>
      </c>
      <c r="AF43" s="45" t="e">
        <f>IF('MATRIZ DE RIESGOS'!#REF!="","",'MATRIZ DE RIESGOS'!#REF!)</f>
        <v>#REF!</v>
      </c>
      <c r="AG43" s="45" t="e">
        <f>IF('MATRIZ DE RIESGOS'!#REF!="","",'MATRIZ DE RIESGOS'!#REF!)</f>
        <v>#REF!</v>
      </c>
    </row>
    <row r="44" spans="2:33" s="1" customFormat="1" ht="15" x14ac:dyDescent="0.25">
      <c r="B44" s="43" t="e">
        <f>IF('MATRIZ DE RIESGOS'!#REF!="","",'MATRIZ DE RIESGOS'!#REF!)</f>
        <v>#REF!</v>
      </c>
      <c r="C44" s="43" t="e">
        <f>IF('MATRIZ DE RIESGOS'!#REF!="","",'MATRIZ DE RIESGOS'!#REF!)</f>
        <v>#REF!</v>
      </c>
      <c r="D44" s="44" t="e">
        <f>IF('MATRIZ DE RIESGOS'!#REF!="","",'MATRIZ DE RIESGOS'!#REF!)</f>
        <v>#REF!</v>
      </c>
      <c r="E44" s="6" t="e">
        <f>IF('MATRIZ DE RIESGOS'!#REF!="","",'MATRIZ DE RIESGOS'!#REF!)</f>
        <v>#REF!</v>
      </c>
      <c r="F44" s="6" t="e">
        <f>IF('MATRIZ DE RIESGOS'!#REF!="","",'MATRIZ DE RIESGOS'!#REF!)</f>
        <v>#REF!</v>
      </c>
      <c r="G44" s="6" t="e">
        <f>IF('MATRIZ DE RIESGOS'!#REF!="","",'MATRIZ DE RIESGOS'!#REF!)</f>
        <v>#REF!</v>
      </c>
      <c r="H44" s="6" t="e">
        <f>IF('MATRIZ DE RIESGOS'!#REF!="","",'MATRIZ DE RIESGOS'!#REF!)</f>
        <v>#REF!</v>
      </c>
      <c r="I44" s="6" t="e">
        <f>IF('MATRIZ DE RIESGOS'!#REF!="","",'MATRIZ DE RIESGOS'!#REF!)</f>
        <v>#REF!</v>
      </c>
      <c r="J44" s="6" t="e">
        <f>IF('MATRIZ DE RIESGOS'!#REF!="","",'MATRIZ DE RIESGOS'!#REF!)</f>
        <v>#REF!</v>
      </c>
      <c r="K44" s="6" t="e">
        <f>IF('MATRIZ DE RIESGOS'!#REF!="","",'MATRIZ DE RIESGOS'!#REF!)</f>
        <v>#REF!</v>
      </c>
      <c r="L44" s="6" t="e">
        <f>IF('MATRIZ DE RIESGOS'!#REF!="","",'MATRIZ DE RIESGOS'!#REF!)</f>
        <v>#REF!</v>
      </c>
      <c r="M44" s="6" t="e">
        <f>IF('MATRIZ DE RIESGOS'!#REF!="","",'MATRIZ DE RIESGOS'!#REF!)</f>
        <v>#REF!</v>
      </c>
      <c r="N44" s="6" t="e">
        <f>IF('MATRIZ DE RIESGOS'!#REF!="","",'MATRIZ DE RIESGOS'!#REF!)</f>
        <v>#REF!</v>
      </c>
      <c r="O44" s="6" t="e">
        <f>IF('MATRIZ DE RIESGOS'!#REF!="","",'MATRIZ DE RIESGOS'!#REF!)</f>
        <v>#REF!</v>
      </c>
      <c r="P44" s="6" t="e">
        <f>IF('MATRIZ DE RIESGOS'!#REF!="","",'MATRIZ DE RIESGOS'!#REF!)</f>
        <v>#REF!</v>
      </c>
      <c r="Q44" s="6" t="e">
        <f>IF('MATRIZ DE RIESGOS'!#REF!="","",'MATRIZ DE RIESGOS'!#REF!)</f>
        <v>#REF!</v>
      </c>
      <c r="R44" s="6" t="e">
        <f>IF('MATRIZ DE RIESGOS'!#REF!="","",'MATRIZ DE RIESGOS'!#REF!)</f>
        <v>#REF!</v>
      </c>
      <c r="S44" s="47" t="e">
        <f>IF('MATRIZ DE RIESGOS'!#REF!="","",'MATRIZ DE RIESGOS'!#REF!)</f>
        <v>#REF!</v>
      </c>
      <c r="T44" s="47" t="e">
        <f>IF('MATRIZ DE RIESGOS'!#REF!="","",'MATRIZ DE RIESGOS'!#REF!)</f>
        <v>#REF!</v>
      </c>
      <c r="U44" s="43" t="e">
        <f>IF('MATRIZ DE RIESGOS'!#REF!="","",'MATRIZ DE RIESGOS'!#REF!)</f>
        <v>#REF!</v>
      </c>
      <c r="V44" s="43" t="e">
        <f>IF('MATRIZ DE RIESGOS'!#REF!="","",'MATRIZ DE RIESGOS'!#REF!)</f>
        <v>#REF!</v>
      </c>
      <c r="W44" s="43" t="e">
        <f>IF('MATRIZ DE RIESGOS'!#REF!="","",'MATRIZ DE RIESGOS'!#REF!)</f>
        <v>#REF!</v>
      </c>
      <c r="X44" s="43" t="e">
        <f>IF('MATRIZ DE RIESGOS'!#REF!="","",'MATRIZ DE RIESGOS'!#REF!)</f>
        <v>#REF!</v>
      </c>
      <c r="Y44" s="46" t="e">
        <f>IF('MATRIZ DE RIESGOS'!#REF!="","",'MATRIZ DE RIESGOS'!#REF!)</f>
        <v>#REF!</v>
      </c>
      <c r="Z44" s="81" t="e">
        <f>IF('MATRIZ DE RIESGOS'!#REF!="","",'MATRIZ DE RIESGOS'!#REF!)</f>
        <v>#REF!</v>
      </c>
      <c r="AA44" s="6" t="e">
        <f>IF('MATRIZ DE RIESGOS'!#REF!="","",'MATRIZ DE RIESGOS'!#REF!)</f>
        <v>#REF!</v>
      </c>
      <c r="AB44" s="6" t="e">
        <f>IF('MATRIZ DE RIESGOS'!#REF!="","",'MATRIZ DE RIESGOS'!#REF!)</f>
        <v>#REF!</v>
      </c>
      <c r="AC44" s="6" t="e">
        <f>IF('MATRIZ DE RIESGOS'!#REF!="","",'MATRIZ DE RIESGOS'!#REF!)</f>
        <v>#REF!</v>
      </c>
      <c r="AD44" s="6" t="e">
        <f>IF('MATRIZ DE RIESGOS'!#REF!="","",'MATRIZ DE RIESGOS'!#REF!)</f>
        <v>#REF!</v>
      </c>
      <c r="AE44" s="6" t="e">
        <f>IF('MATRIZ DE RIESGOS'!#REF!="","",'MATRIZ DE RIESGOS'!#REF!)</f>
        <v>#REF!</v>
      </c>
      <c r="AF44" s="45" t="e">
        <f>IF('MATRIZ DE RIESGOS'!#REF!="","",'MATRIZ DE RIESGOS'!#REF!)</f>
        <v>#REF!</v>
      </c>
      <c r="AG44" s="45" t="e">
        <f>IF('MATRIZ DE RIESGOS'!#REF!="","",'MATRIZ DE RIESGOS'!#REF!)</f>
        <v>#REF!</v>
      </c>
    </row>
    <row r="45" spans="2:33" s="1" customFormat="1" ht="15" x14ac:dyDescent="0.25">
      <c r="B45" s="43" t="e">
        <f>IF('MATRIZ DE RIESGOS'!#REF!="","",'MATRIZ DE RIESGOS'!#REF!)</f>
        <v>#REF!</v>
      </c>
      <c r="C45" s="43" t="e">
        <f>IF('MATRIZ DE RIESGOS'!#REF!="","",'MATRIZ DE RIESGOS'!#REF!)</f>
        <v>#REF!</v>
      </c>
      <c r="D45" s="44" t="e">
        <f>IF('MATRIZ DE RIESGOS'!#REF!="","",'MATRIZ DE RIESGOS'!#REF!)</f>
        <v>#REF!</v>
      </c>
      <c r="E45" s="6" t="e">
        <f>IF('MATRIZ DE RIESGOS'!#REF!="","",'MATRIZ DE RIESGOS'!#REF!)</f>
        <v>#REF!</v>
      </c>
      <c r="F45" s="6" t="e">
        <f>IF('MATRIZ DE RIESGOS'!#REF!="","",'MATRIZ DE RIESGOS'!#REF!)</f>
        <v>#REF!</v>
      </c>
      <c r="G45" s="6" t="e">
        <f>IF('MATRIZ DE RIESGOS'!#REF!="","",'MATRIZ DE RIESGOS'!#REF!)</f>
        <v>#REF!</v>
      </c>
      <c r="H45" s="6" t="e">
        <f>IF('MATRIZ DE RIESGOS'!#REF!="","",'MATRIZ DE RIESGOS'!#REF!)</f>
        <v>#REF!</v>
      </c>
      <c r="I45" s="6" t="e">
        <f>IF('MATRIZ DE RIESGOS'!#REF!="","",'MATRIZ DE RIESGOS'!#REF!)</f>
        <v>#REF!</v>
      </c>
      <c r="J45" s="6" t="e">
        <f>IF('MATRIZ DE RIESGOS'!#REF!="","",'MATRIZ DE RIESGOS'!#REF!)</f>
        <v>#REF!</v>
      </c>
      <c r="K45" s="6" t="e">
        <f>IF('MATRIZ DE RIESGOS'!#REF!="","",'MATRIZ DE RIESGOS'!#REF!)</f>
        <v>#REF!</v>
      </c>
      <c r="L45" s="6" t="e">
        <f>IF('MATRIZ DE RIESGOS'!#REF!="","",'MATRIZ DE RIESGOS'!#REF!)</f>
        <v>#REF!</v>
      </c>
      <c r="M45" s="6" t="e">
        <f>IF('MATRIZ DE RIESGOS'!#REF!="","",'MATRIZ DE RIESGOS'!#REF!)</f>
        <v>#REF!</v>
      </c>
      <c r="N45" s="6" t="e">
        <f>IF('MATRIZ DE RIESGOS'!#REF!="","",'MATRIZ DE RIESGOS'!#REF!)</f>
        <v>#REF!</v>
      </c>
      <c r="O45" s="6" t="e">
        <f>IF('MATRIZ DE RIESGOS'!#REF!="","",'MATRIZ DE RIESGOS'!#REF!)</f>
        <v>#REF!</v>
      </c>
      <c r="P45" s="6" t="e">
        <f>IF('MATRIZ DE RIESGOS'!#REF!="","",'MATRIZ DE RIESGOS'!#REF!)</f>
        <v>#REF!</v>
      </c>
      <c r="Q45" s="6" t="e">
        <f>IF('MATRIZ DE RIESGOS'!#REF!="","",'MATRIZ DE RIESGOS'!#REF!)</f>
        <v>#REF!</v>
      </c>
      <c r="R45" s="6" t="e">
        <f>IF('MATRIZ DE RIESGOS'!#REF!="","",'MATRIZ DE RIESGOS'!#REF!)</f>
        <v>#REF!</v>
      </c>
      <c r="S45" s="47" t="e">
        <f>IF('MATRIZ DE RIESGOS'!#REF!="","",'MATRIZ DE RIESGOS'!#REF!)</f>
        <v>#REF!</v>
      </c>
      <c r="T45" s="47" t="e">
        <f>IF('MATRIZ DE RIESGOS'!#REF!="","",'MATRIZ DE RIESGOS'!#REF!)</f>
        <v>#REF!</v>
      </c>
      <c r="U45" s="43" t="e">
        <f>IF('MATRIZ DE RIESGOS'!#REF!="","",'MATRIZ DE RIESGOS'!#REF!)</f>
        <v>#REF!</v>
      </c>
      <c r="V45" s="43" t="e">
        <f>IF('MATRIZ DE RIESGOS'!#REF!="","",'MATRIZ DE RIESGOS'!#REF!)</f>
        <v>#REF!</v>
      </c>
      <c r="W45" s="43" t="e">
        <f>IF('MATRIZ DE RIESGOS'!#REF!="","",'MATRIZ DE RIESGOS'!#REF!)</f>
        <v>#REF!</v>
      </c>
      <c r="X45" s="43" t="e">
        <f>IF('MATRIZ DE RIESGOS'!#REF!="","",'MATRIZ DE RIESGOS'!#REF!)</f>
        <v>#REF!</v>
      </c>
      <c r="Y45" s="46" t="e">
        <f>IF('MATRIZ DE RIESGOS'!#REF!="","",'MATRIZ DE RIESGOS'!#REF!)</f>
        <v>#REF!</v>
      </c>
      <c r="Z45" s="81" t="e">
        <f>IF('MATRIZ DE RIESGOS'!#REF!="","",'MATRIZ DE RIESGOS'!#REF!)</f>
        <v>#REF!</v>
      </c>
      <c r="AA45" s="6" t="e">
        <f>IF('MATRIZ DE RIESGOS'!#REF!="","",'MATRIZ DE RIESGOS'!#REF!)</f>
        <v>#REF!</v>
      </c>
      <c r="AB45" s="6" t="e">
        <f>IF('MATRIZ DE RIESGOS'!#REF!="","",'MATRIZ DE RIESGOS'!#REF!)</f>
        <v>#REF!</v>
      </c>
      <c r="AC45" s="6" t="e">
        <f>IF('MATRIZ DE RIESGOS'!#REF!="","",'MATRIZ DE RIESGOS'!#REF!)</f>
        <v>#REF!</v>
      </c>
      <c r="AD45" s="6" t="e">
        <f>IF('MATRIZ DE RIESGOS'!#REF!="","",'MATRIZ DE RIESGOS'!#REF!)</f>
        <v>#REF!</v>
      </c>
      <c r="AE45" s="6" t="e">
        <f>IF('MATRIZ DE RIESGOS'!#REF!="","",'MATRIZ DE RIESGOS'!#REF!)</f>
        <v>#REF!</v>
      </c>
      <c r="AF45" s="45" t="e">
        <f>IF('MATRIZ DE RIESGOS'!#REF!="","",'MATRIZ DE RIESGOS'!#REF!)</f>
        <v>#REF!</v>
      </c>
      <c r="AG45" s="45" t="e">
        <f>IF('MATRIZ DE RIESGOS'!#REF!="","",'MATRIZ DE RIESGOS'!#REF!)</f>
        <v>#REF!</v>
      </c>
    </row>
    <row r="46" spans="2:33" s="1" customFormat="1" ht="15" x14ac:dyDescent="0.25">
      <c r="B46" s="43" t="e">
        <f>IF('MATRIZ DE RIESGOS'!#REF!="","",'MATRIZ DE RIESGOS'!#REF!)</f>
        <v>#REF!</v>
      </c>
      <c r="C46" s="43" t="e">
        <f>IF('MATRIZ DE RIESGOS'!#REF!="","",'MATRIZ DE RIESGOS'!#REF!)</f>
        <v>#REF!</v>
      </c>
      <c r="D46" s="44" t="e">
        <f>IF('MATRIZ DE RIESGOS'!#REF!="","",'MATRIZ DE RIESGOS'!#REF!)</f>
        <v>#REF!</v>
      </c>
      <c r="E46" s="6" t="e">
        <f>IF('MATRIZ DE RIESGOS'!#REF!="","",'MATRIZ DE RIESGOS'!#REF!)</f>
        <v>#REF!</v>
      </c>
      <c r="F46" s="6" t="e">
        <f>IF('MATRIZ DE RIESGOS'!#REF!="","",'MATRIZ DE RIESGOS'!#REF!)</f>
        <v>#REF!</v>
      </c>
      <c r="G46" s="6" t="e">
        <f>IF('MATRIZ DE RIESGOS'!#REF!="","",'MATRIZ DE RIESGOS'!#REF!)</f>
        <v>#REF!</v>
      </c>
      <c r="H46" s="6" t="e">
        <f>IF('MATRIZ DE RIESGOS'!#REF!="","",'MATRIZ DE RIESGOS'!#REF!)</f>
        <v>#REF!</v>
      </c>
      <c r="I46" s="6" t="e">
        <f>IF('MATRIZ DE RIESGOS'!#REF!="","",'MATRIZ DE RIESGOS'!#REF!)</f>
        <v>#REF!</v>
      </c>
      <c r="J46" s="6" t="e">
        <f>IF('MATRIZ DE RIESGOS'!#REF!="","",'MATRIZ DE RIESGOS'!#REF!)</f>
        <v>#REF!</v>
      </c>
      <c r="K46" s="6" t="e">
        <f>IF('MATRIZ DE RIESGOS'!#REF!="","",'MATRIZ DE RIESGOS'!#REF!)</f>
        <v>#REF!</v>
      </c>
      <c r="L46" s="6" t="e">
        <f>IF('MATRIZ DE RIESGOS'!#REF!="","",'MATRIZ DE RIESGOS'!#REF!)</f>
        <v>#REF!</v>
      </c>
      <c r="M46" s="6" t="e">
        <f>IF('MATRIZ DE RIESGOS'!#REF!="","",'MATRIZ DE RIESGOS'!#REF!)</f>
        <v>#REF!</v>
      </c>
      <c r="N46" s="6" t="e">
        <f>IF('MATRIZ DE RIESGOS'!#REF!="","",'MATRIZ DE RIESGOS'!#REF!)</f>
        <v>#REF!</v>
      </c>
      <c r="O46" s="6" t="e">
        <f>IF('MATRIZ DE RIESGOS'!#REF!="","",'MATRIZ DE RIESGOS'!#REF!)</f>
        <v>#REF!</v>
      </c>
      <c r="P46" s="6" t="e">
        <f>IF('MATRIZ DE RIESGOS'!#REF!="","",'MATRIZ DE RIESGOS'!#REF!)</f>
        <v>#REF!</v>
      </c>
      <c r="Q46" s="6" t="e">
        <f>IF('MATRIZ DE RIESGOS'!#REF!="","",'MATRIZ DE RIESGOS'!#REF!)</f>
        <v>#REF!</v>
      </c>
      <c r="R46" s="6" t="e">
        <f>IF('MATRIZ DE RIESGOS'!#REF!="","",'MATRIZ DE RIESGOS'!#REF!)</f>
        <v>#REF!</v>
      </c>
      <c r="S46" s="47" t="e">
        <f>IF('MATRIZ DE RIESGOS'!#REF!="","",'MATRIZ DE RIESGOS'!#REF!)</f>
        <v>#REF!</v>
      </c>
      <c r="T46" s="47" t="e">
        <f>IF('MATRIZ DE RIESGOS'!#REF!="","",'MATRIZ DE RIESGOS'!#REF!)</f>
        <v>#REF!</v>
      </c>
      <c r="U46" s="43" t="e">
        <f>IF('MATRIZ DE RIESGOS'!#REF!="","",'MATRIZ DE RIESGOS'!#REF!)</f>
        <v>#REF!</v>
      </c>
      <c r="V46" s="43" t="e">
        <f>IF('MATRIZ DE RIESGOS'!#REF!="","",'MATRIZ DE RIESGOS'!#REF!)</f>
        <v>#REF!</v>
      </c>
      <c r="W46" s="43" t="e">
        <f>IF('MATRIZ DE RIESGOS'!#REF!="","",'MATRIZ DE RIESGOS'!#REF!)</f>
        <v>#REF!</v>
      </c>
      <c r="X46" s="43" t="e">
        <f>IF('MATRIZ DE RIESGOS'!#REF!="","",'MATRIZ DE RIESGOS'!#REF!)</f>
        <v>#REF!</v>
      </c>
      <c r="Y46" s="46" t="e">
        <f>IF('MATRIZ DE RIESGOS'!#REF!="","",'MATRIZ DE RIESGOS'!#REF!)</f>
        <v>#REF!</v>
      </c>
      <c r="Z46" s="81" t="e">
        <f>IF('MATRIZ DE RIESGOS'!#REF!="","",'MATRIZ DE RIESGOS'!#REF!)</f>
        <v>#REF!</v>
      </c>
      <c r="AA46" s="6" t="e">
        <f>IF('MATRIZ DE RIESGOS'!#REF!="","",'MATRIZ DE RIESGOS'!#REF!)</f>
        <v>#REF!</v>
      </c>
      <c r="AB46" s="6" t="e">
        <f>IF('MATRIZ DE RIESGOS'!#REF!="","",'MATRIZ DE RIESGOS'!#REF!)</f>
        <v>#REF!</v>
      </c>
      <c r="AC46" s="6" t="e">
        <f>IF('MATRIZ DE RIESGOS'!#REF!="","",'MATRIZ DE RIESGOS'!#REF!)</f>
        <v>#REF!</v>
      </c>
      <c r="AD46" s="6" t="e">
        <f>IF('MATRIZ DE RIESGOS'!#REF!="","",'MATRIZ DE RIESGOS'!#REF!)</f>
        <v>#REF!</v>
      </c>
      <c r="AE46" s="6" t="e">
        <f>IF('MATRIZ DE RIESGOS'!#REF!="","",'MATRIZ DE RIESGOS'!#REF!)</f>
        <v>#REF!</v>
      </c>
      <c r="AF46" s="45" t="e">
        <f>IF('MATRIZ DE RIESGOS'!#REF!="","",'MATRIZ DE RIESGOS'!#REF!)</f>
        <v>#REF!</v>
      </c>
      <c r="AG46" s="45" t="e">
        <f>IF('MATRIZ DE RIESGOS'!#REF!="","",'MATRIZ DE RIESGOS'!#REF!)</f>
        <v>#REF!</v>
      </c>
    </row>
    <row r="47" spans="2:33" s="1" customFormat="1" ht="15" x14ac:dyDescent="0.25">
      <c r="B47" s="43" t="e">
        <f>IF('MATRIZ DE RIESGOS'!#REF!="","",'MATRIZ DE RIESGOS'!#REF!)</f>
        <v>#REF!</v>
      </c>
      <c r="C47" s="43" t="e">
        <f>IF('MATRIZ DE RIESGOS'!#REF!="","",'MATRIZ DE RIESGOS'!#REF!)</f>
        <v>#REF!</v>
      </c>
      <c r="D47" s="44" t="e">
        <f>IF('MATRIZ DE RIESGOS'!#REF!="","",'MATRIZ DE RIESGOS'!#REF!)</f>
        <v>#REF!</v>
      </c>
      <c r="E47" s="6" t="e">
        <f>IF('MATRIZ DE RIESGOS'!#REF!="","",'MATRIZ DE RIESGOS'!#REF!)</f>
        <v>#REF!</v>
      </c>
      <c r="F47" s="6" t="e">
        <f>IF('MATRIZ DE RIESGOS'!#REF!="","",'MATRIZ DE RIESGOS'!#REF!)</f>
        <v>#REF!</v>
      </c>
      <c r="G47" s="6" t="e">
        <f>IF('MATRIZ DE RIESGOS'!#REF!="","",'MATRIZ DE RIESGOS'!#REF!)</f>
        <v>#REF!</v>
      </c>
      <c r="H47" s="6" t="e">
        <f>IF('MATRIZ DE RIESGOS'!#REF!="","",'MATRIZ DE RIESGOS'!#REF!)</f>
        <v>#REF!</v>
      </c>
      <c r="I47" s="6" t="e">
        <f>IF('MATRIZ DE RIESGOS'!#REF!="","",'MATRIZ DE RIESGOS'!#REF!)</f>
        <v>#REF!</v>
      </c>
      <c r="J47" s="6" t="e">
        <f>IF('MATRIZ DE RIESGOS'!#REF!="","",'MATRIZ DE RIESGOS'!#REF!)</f>
        <v>#REF!</v>
      </c>
      <c r="K47" s="6" t="e">
        <f>IF('MATRIZ DE RIESGOS'!#REF!="","",'MATRIZ DE RIESGOS'!#REF!)</f>
        <v>#REF!</v>
      </c>
      <c r="L47" s="6" t="e">
        <f>IF('MATRIZ DE RIESGOS'!#REF!="","",'MATRIZ DE RIESGOS'!#REF!)</f>
        <v>#REF!</v>
      </c>
      <c r="M47" s="6" t="e">
        <f>IF('MATRIZ DE RIESGOS'!#REF!="","",'MATRIZ DE RIESGOS'!#REF!)</f>
        <v>#REF!</v>
      </c>
      <c r="N47" s="6" t="e">
        <f>IF('MATRIZ DE RIESGOS'!#REF!="","",'MATRIZ DE RIESGOS'!#REF!)</f>
        <v>#REF!</v>
      </c>
      <c r="O47" s="6" t="e">
        <f>IF('MATRIZ DE RIESGOS'!#REF!="","",'MATRIZ DE RIESGOS'!#REF!)</f>
        <v>#REF!</v>
      </c>
      <c r="P47" s="6" t="e">
        <f>IF('MATRIZ DE RIESGOS'!#REF!="","",'MATRIZ DE RIESGOS'!#REF!)</f>
        <v>#REF!</v>
      </c>
      <c r="Q47" s="6" t="e">
        <f>IF('MATRIZ DE RIESGOS'!#REF!="","",'MATRIZ DE RIESGOS'!#REF!)</f>
        <v>#REF!</v>
      </c>
      <c r="R47" s="6" t="e">
        <f>IF('MATRIZ DE RIESGOS'!#REF!="","",'MATRIZ DE RIESGOS'!#REF!)</f>
        <v>#REF!</v>
      </c>
      <c r="S47" s="47" t="e">
        <f>IF('MATRIZ DE RIESGOS'!#REF!="","",'MATRIZ DE RIESGOS'!#REF!)</f>
        <v>#REF!</v>
      </c>
      <c r="T47" s="47" t="e">
        <f>IF('MATRIZ DE RIESGOS'!#REF!="","",'MATRIZ DE RIESGOS'!#REF!)</f>
        <v>#REF!</v>
      </c>
      <c r="U47" s="43" t="e">
        <f>IF('MATRIZ DE RIESGOS'!#REF!="","",'MATRIZ DE RIESGOS'!#REF!)</f>
        <v>#REF!</v>
      </c>
      <c r="V47" s="43" t="e">
        <f>IF('MATRIZ DE RIESGOS'!#REF!="","",'MATRIZ DE RIESGOS'!#REF!)</f>
        <v>#REF!</v>
      </c>
      <c r="W47" s="43" t="e">
        <f>IF('MATRIZ DE RIESGOS'!#REF!="","",'MATRIZ DE RIESGOS'!#REF!)</f>
        <v>#REF!</v>
      </c>
      <c r="X47" s="43" t="e">
        <f>IF('MATRIZ DE RIESGOS'!#REF!="","",'MATRIZ DE RIESGOS'!#REF!)</f>
        <v>#REF!</v>
      </c>
      <c r="Y47" s="46" t="e">
        <f>IF('MATRIZ DE RIESGOS'!#REF!="","",'MATRIZ DE RIESGOS'!#REF!)</f>
        <v>#REF!</v>
      </c>
      <c r="Z47" s="81" t="e">
        <f>IF('MATRIZ DE RIESGOS'!#REF!="","",'MATRIZ DE RIESGOS'!#REF!)</f>
        <v>#REF!</v>
      </c>
      <c r="AA47" s="6" t="e">
        <f>IF('MATRIZ DE RIESGOS'!#REF!="","",'MATRIZ DE RIESGOS'!#REF!)</f>
        <v>#REF!</v>
      </c>
      <c r="AB47" s="6" t="e">
        <f>IF('MATRIZ DE RIESGOS'!#REF!="","",'MATRIZ DE RIESGOS'!#REF!)</f>
        <v>#REF!</v>
      </c>
      <c r="AC47" s="6" t="e">
        <f>IF('MATRIZ DE RIESGOS'!#REF!="","",'MATRIZ DE RIESGOS'!#REF!)</f>
        <v>#REF!</v>
      </c>
      <c r="AD47" s="6" t="e">
        <f>IF('MATRIZ DE RIESGOS'!#REF!="","",'MATRIZ DE RIESGOS'!#REF!)</f>
        <v>#REF!</v>
      </c>
      <c r="AE47" s="6" t="e">
        <f>IF('MATRIZ DE RIESGOS'!#REF!="","",'MATRIZ DE RIESGOS'!#REF!)</f>
        <v>#REF!</v>
      </c>
      <c r="AF47" s="45" t="e">
        <f>IF('MATRIZ DE RIESGOS'!#REF!="","",'MATRIZ DE RIESGOS'!#REF!)</f>
        <v>#REF!</v>
      </c>
      <c r="AG47" s="45" t="e">
        <f>IF('MATRIZ DE RIESGOS'!#REF!="","",'MATRIZ DE RIESGOS'!#REF!)</f>
        <v>#REF!</v>
      </c>
    </row>
    <row r="48" spans="2:33" s="1" customFormat="1" ht="15" x14ac:dyDescent="0.25">
      <c r="B48" s="43" t="e">
        <f>IF('MATRIZ DE RIESGOS'!#REF!="","",'MATRIZ DE RIESGOS'!#REF!)</f>
        <v>#REF!</v>
      </c>
      <c r="C48" s="43" t="e">
        <f>IF('MATRIZ DE RIESGOS'!#REF!="","",'MATRIZ DE RIESGOS'!#REF!)</f>
        <v>#REF!</v>
      </c>
      <c r="D48" s="44" t="e">
        <f>IF('MATRIZ DE RIESGOS'!#REF!="","",'MATRIZ DE RIESGOS'!#REF!)</f>
        <v>#REF!</v>
      </c>
      <c r="E48" s="6" t="e">
        <f>IF('MATRIZ DE RIESGOS'!#REF!="","",'MATRIZ DE RIESGOS'!#REF!)</f>
        <v>#REF!</v>
      </c>
      <c r="F48" s="6" t="e">
        <f>IF('MATRIZ DE RIESGOS'!#REF!="","",'MATRIZ DE RIESGOS'!#REF!)</f>
        <v>#REF!</v>
      </c>
      <c r="G48" s="6" t="e">
        <f>IF('MATRIZ DE RIESGOS'!#REF!="","",'MATRIZ DE RIESGOS'!#REF!)</f>
        <v>#REF!</v>
      </c>
      <c r="H48" s="6" t="e">
        <f>IF('MATRIZ DE RIESGOS'!#REF!="","",'MATRIZ DE RIESGOS'!#REF!)</f>
        <v>#REF!</v>
      </c>
      <c r="I48" s="6" t="e">
        <f>IF('MATRIZ DE RIESGOS'!#REF!="","",'MATRIZ DE RIESGOS'!#REF!)</f>
        <v>#REF!</v>
      </c>
      <c r="J48" s="6" t="e">
        <f>IF('MATRIZ DE RIESGOS'!#REF!="","",'MATRIZ DE RIESGOS'!#REF!)</f>
        <v>#REF!</v>
      </c>
      <c r="K48" s="6" t="e">
        <f>IF('MATRIZ DE RIESGOS'!#REF!="","",'MATRIZ DE RIESGOS'!#REF!)</f>
        <v>#REF!</v>
      </c>
      <c r="L48" s="6" t="e">
        <f>IF('MATRIZ DE RIESGOS'!#REF!="","",'MATRIZ DE RIESGOS'!#REF!)</f>
        <v>#REF!</v>
      </c>
      <c r="M48" s="6" t="e">
        <f>IF('MATRIZ DE RIESGOS'!#REF!="","",'MATRIZ DE RIESGOS'!#REF!)</f>
        <v>#REF!</v>
      </c>
      <c r="N48" s="6" t="e">
        <f>IF('MATRIZ DE RIESGOS'!#REF!="","",'MATRIZ DE RIESGOS'!#REF!)</f>
        <v>#REF!</v>
      </c>
      <c r="O48" s="6" t="e">
        <f>IF('MATRIZ DE RIESGOS'!#REF!="","",'MATRIZ DE RIESGOS'!#REF!)</f>
        <v>#REF!</v>
      </c>
      <c r="P48" s="6" t="e">
        <f>IF('MATRIZ DE RIESGOS'!#REF!="","",'MATRIZ DE RIESGOS'!#REF!)</f>
        <v>#REF!</v>
      </c>
      <c r="Q48" s="6" t="e">
        <f>IF('MATRIZ DE RIESGOS'!#REF!="","",'MATRIZ DE RIESGOS'!#REF!)</f>
        <v>#REF!</v>
      </c>
      <c r="R48" s="6" t="e">
        <f>IF('MATRIZ DE RIESGOS'!#REF!="","",'MATRIZ DE RIESGOS'!#REF!)</f>
        <v>#REF!</v>
      </c>
      <c r="S48" s="47" t="e">
        <f>IF('MATRIZ DE RIESGOS'!#REF!="","",'MATRIZ DE RIESGOS'!#REF!)</f>
        <v>#REF!</v>
      </c>
      <c r="T48" s="47" t="e">
        <f>IF('MATRIZ DE RIESGOS'!#REF!="","",'MATRIZ DE RIESGOS'!#REF!)</f>
        <v>#REF!</v>
      </c>
      <c r="U48" s="43" t="e">
        <f>IF('MATRIZ DE RIESGOS'!#REF!="","",'MATRIZ DE RIESGOS'!#REF!)</f>
        <v>#REF!</v>
      </c>
      <c r="V48" s="43" t="e">
        <f>IF('MATRIZ DE RIESGOS'!#REF!="","",'MATRIZ DE RIESGOS'!#REF!)</f>
        <v>#REF!</v>
      </c>
      <c r="W48" s="43" t="e">
        <f>IF('MATRIZ DE RIESGOS'!#REF!="","",'MATRIZ DE RIESGOS'!#REF!)</f>
        <v>#REF!</v>
      </c>
      <c r="X48" s="43" t="e">
        <f>IF('MATRIZ DE RIESGOS'!#REF!="","",'MATRIZ DE RIESGOS'!#REF!)</f>
        <v>#REF!</v>
      </c>
      <c r="Y48" s="46" t="e">
        <f>IF('MATRIZ DE RIESGOS'!#REF!="","",'MATRIZ DE RIESGOS'!#REF!)</f>
        <v>#REF!</v>
      </c>
      <c r="Z48" s="81" t="e">
        <f>IF('MATRIZ DE RIESGOS'!#REF!="","",'MATRIZ DE RIESGOS'!#REF!)</f>
        <v>#REF!</v>
      </c>
      <c r="AA48" s="6" t="e">
        <f>IF('MATRIZ DE RIESGOS'!#REF!="","",'MATRIZ DE RIESGOS'!#REF!)</f>
        <v>#REF!</v>
      </c>
      <c r="AB48" s="6" t="e">
        <f>IF('MATRIZ DE RIESGOS'!#REF!="","",'MATRIZ DE RIESGOS'!#REF!)</f>
        <v>#REF!</v>
      </c>
      <c r="AC48" s="6" t="e">
        <f>IF('MATRIZ DE RIESGOS'!#REF!="","",'MATRIZ DE RIESGOS'!#REF!)</f>
        <v>#REF!</v>
      </c>
      <c r="AD48" s="6" t="e">
        <f>IF('MATRIZ DE RIESGOS'!#REF!="","",'MATRIZ DE RIESGOS'!#REF!)</f>
        <v>#REF!</v>
      </c>
      <c r="AE48" s="6" t="e">
        <f>IF('MATRIZ DE RIESGOS'!#REF!="","",'MATRIZ DE RIESGOS'!#REF!)</f>
        <v>#REF!</v>
      </c>
      <c r="AF48" s="45" t="e">
        <f>IF('MATRIZ DE RIESGOS'!#REF!="","",'MATRIZ DE RIESGOS'!#REF!)</f>
        <v>#REF!</v>
      </c>
      <c r="AG48" s="45" t="e">
        <f>IF('MATRIZ DE RIESGOS'!#REF!="","",'MATRIZ DE RIESGOS'!#REF!)</f>
        <v>#REF!</v>
      </c>
    </row>
    <row r="49" spans="2:33" s="1" customFormat="1" ht="15" x14ac:dyDescent="0.25">
      <c r="B49" s="43" t="e">
        <f>IF('MATRIZ DE RIESGOS'!#REF!="","",'MATRIZ DE RIESGOS'!#REF!)</f>
        <v>#REF!</v>
      </c>
      <c r="C49" s="43" t="e">
        <f>IF('MATRIZ DE RIESGOS'!#REF!="","",'MATRIZ DE RIESGOS'!#REF!)</f>
        <v>#REF!</v>
      </c>
      <c r="D49" s="44" t="e">
        <f>IF('MATRIZ DE RIESGOS'!#REF!="","",'MATRIZ DE RIESGOS'!#REF!)</f>
        <v>#REF!</v>
      </c>
      <c r="E49" s="6" t="e">
        <f>IF('MATRIZ DE RIESGOS'!#REF!="","",'MATRIZ DE RIESGOS'!#REF!)</f>
        <v>#REF!</v>
      </c>
      <c r="F49" s="6" t="e">
        <f>IF('MATRIZ DE RIESGOS'!#REF!="","",'MATRIZ DE RIESGOS'!#REF!)</f>
        <v>#REF!</v>
      </c>
      <c r="G49" s="6" t="e">
        <f>IF('MATRIZ DE RIESGOS'!#REF!="","",'MATRIZ DE RIESGOS'!#REF!)</f>
        <v>#REF!</v>
      </c>
      <c r="H49" s="6" t="e">
        <f>IF('MATRIZ DE RIESGOS'!#REF!="","",'MATRIZ DE RIESGOS'!#REF!)</f>
        <v>#REF!</v>
      </c>
      <c r="I49" s="6" t="e">
        <f>IF('MATRIZ DE RIESGOS'!#REF!="","",'MATRIZ DE RIESGOS'!#REF!)</f>
        <v>#REF!</v>
      </c>
      <c r="J49" s="6" t="e">
        <f>IF('MATRIZ DE RIESGOS'!#REF!="","",'MATRIZ DE RIESGOS'!#REF!)</f>
        <v>#REF!</v>
      </c>
      <c r="K49" s="6" t="e">
        <f>IF('MATRIZ DE RIESGOS'!#REF!="","",'MATRIZ DE RIESGOS'!#REF!)</f>
        <v>#REF!</v>
      </c>
      <c r="L49" s="6" t="e">
        <f>IF('MATRIZ DE RIESGOS'!#REF!="","",'MATRIZ DE RIESGOS'!#REF!)</f>
        <v>#REF!</v>
      </c>
      <c r="M49" s="6" t="e">
        <f>IF('MATRIZ DE RIESGOS'!#REF!="","",'MATRIZ DE RIESGOS'!#REF!)</f>
        <v>#REF!</v>
      </c>
      <c r="N49" s="6" t="e">
        <f>IF('MATRIZ DE RIESGOS'!#REF!="","",'MATRIZ DE RIESGOS'!#REF!)</f>
        <v>#REF!</v>
      </c>
      <c r="O49" s="6" t="e">
        <f>IF('MATRIZ DE RIESGOS'!#REF!="","",'MATRIZ DE RIESGOS'!#REF!)</f>
        <v>#REF!</v>
      </c>
      <c r="P49" s="6" t="e">
        <f>IF('MATRIZ DE RIESGOS'!#REF!="","",'MATRIZ DE RIESGOS'!#REF!)</f>
        <v>#REF!</v>
      </c>
      <c r="Q49" s="6" t="e">
        <f>IF('MATRIZ DE RIESGOS'!#REF!="","",'MATRIZ DE RIESGOS'!#REF!)</f>
        <v>#REF!</v>
      </c>
      <c r="R49" s="6" t="e">
        <f>IF('MATRIZ DE RIESGOS'!#REF!="","",'MATRIZ DE RIESGOS'!#REF!)</f>
        <v>#REF!</v>
      </c>
      <c r="S49" s="47" t="e">
        <f>IF('MATRIZ DE RIESGOS'!#REF!="","",'MATRIZ DE RIESGOS'!#REF!)</f>
        <v>#REF!</v>
      </c>
      <c r="T49" s="47" t="e">
        <f>IF('MATRIZ DE RIESGOS'!#REF!="","",'MATRIZ DE RIESGOS'!#REF!)</f>
        <v>#REF!</v>
      </c>
      <c r="U49" s="43" t="e">
        <f>IF('MATRIZ DE RIESGOS'!#REF!="","",'MATRIZ DE RIESGOS'!#REF!)</f>
        <v>#REF!</v>
      </c>
      <c r="V49" s="43" t="e">
        <f>IF('MATRIZ DE RIESGOS'!#REF!="","",'MATRIZ DE RIESGOS'!#REF!)</f>
        <v>#REF!</v>
      </c>
      <c r="W49" s="43" t="e">
        <f>IF('MATRIZ DE RIESGOS'!#REF!="","",'MATRIZ DE RIESGOS'!#REF!)</f>
        <v>#REF!</v>
      </c>
      <c r="X49" s="43" t="e">
        <f>IF('MATRIZ DE RIESGOS'!#REF!="","",'MATRIZ DE RIESGOS'!#REF!)</f>
        <v>#REF!</v>
      </c>
      <c r="Y49" s="46" t="e">
        <f>IF('MATRIZ DE RIESGOS'!#REF!="","",'MATRIZ DE RIESGOS'!#REF!)</f>
        <v>#REF!</v>
      </c>
      <c r="Z49" s="81" t="e">
        <f>IF('MATRIZ DE RIESGOS'!#REF!="","",'MATRIZ DE RIESGOS'!#REF!)</f>
        <v>#REF!</v>
      </c>
      <c r="AA49" s="6" t="e">
        <f>IF('MATRIZ DE RIESGOS'!#REF!="","",'MATRIZ DE RIESGOS'!#REF!)</f>
        <v>#REF!</v>
      </c>
      <c r="AB49" s="6" t="e">
        <f>IF('MATRIZ DE RIESGOS'!#REF!="","",'MATRIZ DE RIESGOS'!#REF!)</f>
        <v>#REF!</v>
      </c>
      <c r="AC49" s="6" t="e">
        <f>IF('MATRIZ DE RIESGOS'!#REF!="","",'MATRIZ DE RIESGOS'!#REF!)</f>
        <v>#REF!</v>
      </c>
      <c r="AD49" s="6" t="e">
        <f>IF('MATRIZ DE RIESGOS'!#REF!="","",'MATRIZ DE RIESGOS'!#REF!)</f>
        <v>#REF!</v>
      </c>
      <c r="AE49" s="6" t="e">
        <f>IF('MATRIZ DE RIESGOS'!#REF!="","",'MATRIZ DE RIESGOS'!#REF!)</f>
        <v>#REF!</v>
      </c>
      <c r="AF49" s="45" t="e">
        <f>IF('MATRIZ DE RIESGOS'!#REF!="","",'MATRIZ DE RIESGOS'!#REF!)</f>
        <v>#REF!</v>
      </c>
      <c r="AG49" s="45" t="e">
        <f>IF('MATRIZ DE RIESGOS'!#REF!="","",'MATRIZ DE RIESGOS'!#REF!)</f>
        <v>#REF!</v>
      </c>
    </row>
    <row r="50" spans="2:33" s="1" customFormat="1" ht="15" x14ac:dyDescent="0.25">
      <c r="B50" s="43" t="e">
        <f>IF('MATRIZ DE RIESGOS'!#REF!="","",'MATRIZ DE RIESGOS'!#REF!)</f>
        <v>#REF!</v>
      </c>
      <c r="C50" s="43" t="e">
        <f>IF('MATRIZ DE RIESGOS'!#REF!="","",'MATRIZ DE RIESGOS'!#REF!)</f>
        <v>#REF!</v>
      </c>
      <c r="D50" s="44" t="e">
        <f>IF('MATRIZ DE RIESGOS'!#REF!="","",'MATRIZ DE RIESGOS'!#REF!)</f>
        <v>#REF!</v>
      </c>
      <c r="E50" s="6" t="e">
        <f>IF('MATRIZ DE RIESGOS'!#REF!="","",'MATRIZ DE RIESGOS'!#REF!)</f>
        <v>#REF!</v>
      </c>
      <c r="F50" s="6" t="e">
        <f>IF('MATRIZ DE RIESGOS'!#REF!="","",'MATRIZ DE RIESGOS'!#REF!)</f>
        <v>#REF!</v>
      </c>
      <c r="G50" s="6" t="e">
        <f>IF('MATRIZ DE RIESGOS'!#REF!="","",'MATRIZ DE RIESGOS'!#REF!)</f>
        <v>#REF!</v>
      </c>
      <c r="H50" s="6" t="e">
        <f>IF('MATRIZ DE RIESGOS'!#REF!="","",'MATRIZ DE RIESGOS'!#REF!)</f>
        <v>#REF!</v>
      </c>
      <c r="I50" s="6" t="e">
        <f>IF('MATRIZ DE RIESGOS'!#REF!="","",'MATRIZ DE RIESGOS'!#REF!)</f>
        <v>#REF!</v>
      </c>
      <c r="J50" s="6" t="e">
        <f>IF('MATRIZ DE RIESGOS'!#REF!="","",'MATRIZ DE RIESGOS'!#REF!)</f>
        <v>#REF!</v>
      </c>
      <c r="K50" s="6" t="e">
        <f>IF('MATRIZ DE RIESGOS'!#REF!="","",'MATRIZ DE RIESGOS'!#REF!)</f>
        <v>#REF!</v>
      </c>
      <c r="L50" s="6" t="e">
        <f>IF('MATRIZ DE RIESGOS'!#REF!="","",'MATRIZ DE RIESGOS'!#REF!)</f>
        <v>#REF!</v>
      </c>
      <c r="M50" s="6" t="e">
        <f>IF('MATRIZ DE RIESGOS'!#REF!="","",'MATRIZ DE RIESGOS'!#REF!)</f>
        <v>#REF!</v>
      </c>
      <c r="N50" s="6" t="e">
        <f>IF('MATRIZ DE RIESGOS'!#REF!="","",'MATRIZ DE RIESGOS'!#REF!)</f>
        <v>#REF!</v>
      </c>
      <c r="O50" s="6" t="e">
        <f>IF('MATRIZ DE RIESGOS'!#REF!="","",'MATRIZ DE RIESGOS'!#REF!)</f>
        <v>#REF!</v>
      </c>
      <c r="P50" s="6" t="e">
        <f>IF('MATRIZ DE RIESGOS'!#REF!="","",'MATRIZ DE RIESGOS'!#REF!)</f>
        <v>#REF!</v>
      </c>
      <c r="Q50" s="6" t="e">
        <f>IF('MATRIZ DE RIESGOS'!#REF!="","",'MATRIZ DE RIESGOS'!#REF!)</f>
        <v>#REF!</v>
      </c>
      <c r="R50" s="6" t="e">
        <f>IF('MATRIZ DE RIESGOS'!#REF!="","",'MATRIZ DE RIESGOS'!#REF!)</f>
        <v>#REF!</v>
      </c>
      <c r="S50" s="47" t="e">
        <f>IF('MATRIZ DE RIESGOS'!#REF!="","",'MATRIZ DE RIESGOS'!#REF!)</f>
        <v>#REF!</v>
      </c>
      <c r="T50" s="47" t="e">
        <f>IF('MATRIZ DE RIESGOS'!#REF!="","",'MATRIZ DE RIESGOS'!#REF!)</f>
        <v>#REF!</v>
      </c>
      <c r="U50" s="43" t="e">
        <f>IF('MATRIZ DE RIESGOS'!#REF!="","",'MATRIZ DE RIESGOS'!#REF!)</f>
        <v>#REF!</v>
      </c>
      <c r="V50" s="43" t="e">
        <f>IF('MATRIZ DE RIESGOS'!#REF!="","",'MATRIZ DE RIESGOS'!#REF!)</f>
        <v>#REF!</v>
      </c>
      <c r="W50" s="43" t="e">
        <f>IF('MATRIZ DE RIESGOS'!#REF!="","",'MATRIZ DE RIESGOS'!#REF!)</f>
        <v>#REF!</v>
      </c>
      <c r="X50" s="43" t="e">
        <f>IF('MATRIZ DE RIESGOS'!#REF!="","",'MATRIZ DE RIESGOS'!#REF!)</f>
        <v>#REF!</v>
      </c>
      <c r="Y50" s="46" t="e">
        <f>IF('MATRIZ DE RIESGOS'!#REF!="","",'MATRIZ DE RIESGOS'!#REF!)</f>
        <v>#REF!</v>
      </c>
      <c r="Z50" s="81" t="e">
        <f>IF('MATRIZ DE RIESGOS'!#REF!="","",'MATRIZ DE RIESGOS'!#REF!)</f>
        <v>#REF!</v>
      </c>
      <c r="AA50" s="6" t="e">
        <f>IF('MATRIZ DE RIESGOS'!#REF!="","",'MATRIZ DE RIESGOS'!#REF!)</f>
        <v>#REF!</v>
      </c>
      <c r="AB50" s="6" t="e">
        <f>IF('MATRIZ DE RIESGOS'!#REF!="","",'MATRIZ DE RIESGOS'!#REF!)</f>
        <v>#REF!</v>
      </c>
      <c r="AC50" s="6" t="e">
        <f>IF('MATRIZ DE RIESGOS'!#REF!="","",'MATRIZ DE RIESGOS'!#REF!)</f>
        <v>#REF!</v>
      </c>
      <c r="AD50" s="6" t="e">
        <f>IF('MATRIZ DE RIESGOS'!#REF!="","",'MATRIZ DE RIESGOS'!#REF!)</f>
        <v>#REF!</v>
      </c>
      <c r="AE50" s="6" t="e">
        <f>IF('MATRIZ DE RIESGOS'!#REF!="","",'MATRIZ DE RIESGOS'!#REF!)</f>
        <v>#REF!</v>
      </c>
      <c r="AF50" s="45" t="e">
        <f>IF('MATRIZ DE RIESGOS'!#REF!="","",'MATRIZ DE RIESGOS'!#REF!)</f>
        <v>#REF!</v>
      </c>
      <c r="AG50" s="45" t="e">
        <f>IF('MATRIZ DE RIESGOS'!#REF!="","",'MATRIZ DE RIESGOS'!#REF!)</f>
        <v>#REF!</v>
      </c>
    </row>
    <row r="51" spans="2:33" s="1" customFormat="1" ht="15" x14ac:dyDescent="0.25">
      <c r="B51" s="43" t="e">
        <f>IF('MATRIZ DE RIESGOS'!#REF!="","",'MATRIZ DE RIESGOS'!#REF!)</f>
        <v>#REF!</v>
      </c>
      <c r="C51" s="43" t="e">
        <f>IF('MATRIZ DE RIESGOS'!#REF!="","",'MATRIZ DE RIESGOS'!#REF!)</f>
        <v>#REF!</v>
      </c>
      <c r="D51" s="44" t="e">
        <f>IF('MATRIZ DE RIESGOS'!#REF!="","",'MATRIZ DE RIESGOS'!#REF!)</f>
        <v>#REF!</v>
      </c>
      <c r="E51" s="6" t="e">
        <f>IF('MATRIZ DE RIESGOS'!#REF!="","",'MATRIZ DE RIESGOS'!#REF!)</f>
        <v>#REF!</v>
      </c>
      <c r="F51" s="6" t="e">
        <f>IF('MATRIZ DE RIESGOS'!#REF!="","",'MATRIZ DE RIESGOS'!#REF!)</f>
        <v>#REF!</v>
      </c>
      <c r="G51" s="6" t="e">
        <f>IF('MATRIZ DE RIESGOS'!#REF!="","",'MATRIZ DE RIESGOS'!#REF!)</f>
        <v>#REF!</v>
      </c>
      <c r="H51" s="6" t="e">
        <f>IF('MATRIZ DE RIESGOS'!#REF!="","",'MATRIZ DE RIESGOS'!#REF!)</f>
        <v>#REF!</v>
      </c>
      <c r="I51" s="6" t="e">
        <f>IF('MATRIZ DE RIESGOS'!#REF!="","",'MATRIZ DE RIESGOS'!#REF!)</f>
        <v>#REF!</v>
      </c>
      <c r="J51" s="6" t="e">
        <f>IF('MATRIZ DE RIESGOS'!#REF!="","",'MATRIZ DE RIESGOS'!#REF!)</f>
        <v>#REF!</v>
      </c>
      <c r="K51" s="6" t="e">
        <f>IF('MATRIZ DE RIESGOS'!#REF!="","",'MATRIZ DE RIESGOS'!#REF!)</f>
        <v>#REF!</v>
      </c>
      <c r="L51" s="6" t="e">
        <f>IF('MATRIZ DE RIESGOS'!#REF!="","",'MATRIZ DE RIESGOS'!#REF!)</f>
        <v>#REF!</v>
      </c>
      <c r="M51" s="6" t="e">
        <f>IF('MATRIZ DE RIESGOS'!#REF!="","",'MATRIZ DE RIESGOS'!#REF!)</f>
        <v>#REF!</v>
      </c>
      <c r="N51" s="6" t="e">
        <f>IF('MATRIZ DE RIESGOS'!#REF!="","",'MATRIZ DE RIESGOS'!#REF!)</f>
        <v>#REF!</v>
      </c>
      <c r="O51" s="6" t="e">
        <f>IF('MATRIZ DE RIESGOS'!#REF!="","",'MATRIZ DE RIESGOS'!#REF!)</f>
        <v>#REF!</v>
      </c>
      <c r="P51" s="6" t="e">
        <f>IF('MATRIZ DE RIESGOS'!#REF!="","",'MATRIZ DE RIESGOS'!#REF!)</f>
        <v>#REF!</v>
      </c>
      <c r="Q51" s="6" t="e">
        <f>IF('MATRIZ DE RIESGOS'!#REF!="","",'MATRIZ DE RIESGOS'!#REF!)</f>
        <v>#REF!</v>
      </c>
      <c r="R51" s="6" t="e">
        <f>IF('MATRIZ DE RIESGOS'!#REF!="","",'MATRIZ DE RIESGOS'!#REF!)</f>
        <v>#REF!</v>
      </c>
      <c r="S51" s="47" t="e">
        <f>IF('MATRIZ DE RIESGOS'!#REF!="","",'MATRIZ DE RIESGOS'!#REF!)</f>
        <v>#REF!</v>
      </c>
      <c r="T51" s="47" t="e">
        <f>IF('MATRIZ DE RIESGOS'!#REF!="","",'MATRIZ DE RIESGOS'!#REF!)</f>
        <v>#REF!</v>
      </c>
      <c r="U51" s="43" t="e">
        <f>IF('MATRIZ DE RIESGOS'!#REF!="","",'MATRIZ DE RIESGOS'!#REF!)</f>
        <v>#REF!</v>
      </c>
      <c r="V51" s="43" t="e">
        <f>IF('MATRIZ DE RIESGOS'!#REF!="","",'MATRIZ DE RIESGOS'!#REF!)</f>
        <v>#REF!</v>
      </c>
      <c r="W51" s="43" t="e">
        <f>IF('MATRIZ DE RIESGOS'!#REF!="","",'MATRIZ DE RIESGOS'!#REF!)</f>
        <v>#REF!</v>
      </c>
      <c r="X51" s="43" t="e">
        <f>IF('MATRIZ DE RIESGOS'!#REF!="","",'MATRIZ DE RIESGOS'!#REF!)</f>
        <v>#REF!</v>
      </c>
      <c r="Y51" s="46" t="e">
        <f>IF('MATRIZ DE RIESGOS'!#REF!="","",'MATRIZ DE RIESGOS'!#REF!)</f>
        <v>#REF!</v>
      </c>
      <c r="Z51" s="81" t="e">
        <f>IF('MATRIZ DE RIESGOS'!#REF!="","",'MATRIZ DE RIESGOS'!#REF!)</f>
        <v>#REF!</v>
      </c>
      <c r="AA51" s="6" t="e">
        <f>IF('MATRIZ DE RIESGOS'!#REF!="","",'MATRIZ DE RIESGOS'!#REF!)</f>
        <v>#REF!</v>
      </c>
      <c r="AB51" s="6" t="e">
        <f>IF('MATRIZ DE RIESGOS'!#REF!="","",'MATRIZ DE RIESGOS'!#REF!)</f>
        <v>#REF!</v>
      </c>
      <c r="AC51" s="6" t="e">
        <f>IF('MATRIZ DE RIESGOS'!#REF!="","",'MATRIZ DE RIESGOS'!#REF!)</f>
        <v>#REF!</v>
      </c>
      <c r="AD51" s="6" t="e">
        <f>IF('MATRIZ DE RIESGOS'!#REF!="","",'MATRIZ DE RIESGOS'!#REF!)</f>
        <v>#REF!</v>
      </c>
      <c r="AE51" s="6" t="e">
        <f>IF('MATRIZ DE RIESGOS'!#REF!="","",'MATRIZ DE RIESGOS'!#REF!)</f>
        <v>#REF!</v>
      </c>
      <c r="AF51" s="45" t="e">
        <f>IF('MATRIZ DE RIESGOS'!#REF!="","",'MATRIZ DE RIESGOS'!#REF!)</f>
        <v>#REF!</v>
      </c>
      <c r="AG51" s="45" t="e">
        <f>IF('MATRIZ DE RIESGOS'!#REF!="","",'MATRIZ DE RIESGOS'!#REF!)</f>
        <v>#REF!</v>
      </c>
    </row>
    <row r="52" spans="2:33" s="1" customFormat="1" ht="15" x14ac:dyDescent="0.25">
      <c r="B52" s="43" t="e">
        <f>IF('MATRIZ DE RIESGOS'!#REF!="","",'MATRIZ DE RIESGOS'!#REF!)</f>
        <v>#REF!</v>
      </c>
      <c r="C52" s="43" t="e">
        <f>IF('MATRIZ DE RIESGOS'!#REF!="","",'MATRIZ DE RIESGOS'!#REF!)</f>
        <v>#REF!</v>
      </c>
      <c r="D52" s="44" t="e">
        <f>IF('MATRIZ DE RIESGOS'!#REF!="","",'MATRIZ DE RIESGOS'!#REF!)</f>
        <v>#REF!</v>
      </c>
      <c r="E52" s="6" t="e">
        <f>IF('MATRIZ DE RIESGOS'!#REF!="","",'MATRIZ DE RIESGOS'!#REF!)</f>
        <v>#REF!</v>
      </c>
      <c r="F52" s="6" t="e">
        <f>IF('MATRIZ DE RIESGOS'!#REF!="","",'MATRIZ DE RIESGOS'!#REF!)</f>
        <v>#REF!</v>
      </c>
      <c r="G52" s="6" t="e">
        <f>IF('MATRIZ DE RIESGOS'!#REF!="","",'MATRIZ DE RIESGOS'!#REF!)</f>
        <v>#REF!</v>
      </c>
      <c r="H52" s="6" t="e">
        <f>IF('MATRIZ DE RIESGOS'!#REF!="","",'MATRIZ DE RIESGOS'!#REF!)</f>
        <v>#REF!</v>
      </c>
      <c r="I52" s="6" t="e">
        <f>IF('MATRIZ DE RIESGOS'!#REF!="","",'MATRIZ DE RIESGOS'!#REF!)</f>
        <v>#REF!</v>
      </c>
      <c r="J52" s="6" t="e">
        <f>IF('MATRIZ DE RIESGOS'!#REF!="","",'MATRIZ DE RIESGOS'!#REF!)</f>
        <v>#REF!</v>
      </c>
      <c r="K52" s="6" t="e">
        <f>IF('MATRIZ DE RIESGOS'!#REF!="","",'MATRIZ DE RIESGOS'!#REF!)</f>
        <v>#REF!</v>
      </c>
      <c r="L52" s="6" t="e">
        <f>IF('MATRIZ DE RIESGOS'!#REF!="","",'MATRIZ DE RIESGOS'!#REF!)</f>
        <v>#REF!</v>
      </c>
      <c r="M52" s="6" t="e">
        <f>IF('MATRIZ DE RIESGOS'!#REF!="","",'MATRIZ DE RIESGOS'!#REF!)</f>
        <v>#REF!</v>
      </c>
      <c r="N52" s="6" t="e">
        <f>IF('MATRIZ DE RIESGOS'!#REF!="","",'MATRIZ DE RIESGOS'!#REF!)</f>
        <v>#REF!</v>
      </c>
      <c r="O52" s="6" t="e">
        <f>IF('MATRIZ DE RIESGOS'!#REF!="","",'MATRIZ DE RIESGOS'!#REF!)</f>
        <v>#REF!</v>
      </c>
      <c r="P52" s="6" t="e">
        <f>IF('MATRIZ DE RIESGOS'!#REF!="","",'MATRIZ DE RIESGOS'!#REF!)</f>
        <v>#REF!</v>
      </c>
      <c r="Q52" s="6" t="e">
        <f>IF('MATRIZ DE RIESGOS'!#REF!="","",'MATRIZ DE RIESGOS'!#REF!)</f>
        <v>#REF!</v>
      </c>
      <c r="R52" s="6" t="e">
        <f>IF('MATRIZ DE RIESGOS'!#REF!="","",'MATRIZ DE RIESGOS'!#REF!)</f>
        <v>#REF!</v>
      </c>
      <c r="S52" s="47" t="e">
        <f>IF('MATRIZ DE RIESGOS'!#REF!="","",'MATRIZ DE RIESGOS'!#REF!)</f>
        <v>#REF!</v>
      </c>
      <c r="T52" s="47" t="e">
        <f>IF('MATRIZ DE RIESGOS'!#REF!="","",'MATRIZ DE RIESGOS'!#REF!)</f>
        <v>#REF!</v>
      </c>
      <c r="U52" s="43" t="e">
        <f>IF('MATRIZ DE RIESGOS'!#REF!="","",'MATRIZ DE RIESGOS'!#REF!)</f>
        <v>#REF!</v>
      </c>
      <c r="V52" s="43" t="e">
        <f>IF('MATRIZ DE RIESGOS'!#REF!="","",'MATRIZ DE RIESGOS'!#REF!)</f>
        <v>#REF!</v>
      </c>
      <c r="W52" s="43" t="e">
        <f>IF('MATRIZ DE RIESGOS'!#REF!="","",'MATRIZ DE RIESGOS'!#REF!)</f>
        <v>#REF!</v>
      </c>
      <c r="X52" s="43" t="e">
        <f>IF('MATRIZ DE RIESGOS'!#REF!="","",'MATRIZ DE RIESGOS'!#REF!)</f>
        <v>#REF!</v>
      </c>
      <c r="Y52" s="46" t="e">
        <f>IF('MATRIZ DE RIESGOS'!#REF!="","",'MATRIZ DE RIESGOS'!#REF!)</f>
        <v>#REF!</v>
      </c>
      <c r="Z52" s="81" t="e">
        <f>IF('MATRIZ DE RIESGOS'!#REF!="","",'MATRIZ DE RIESGOS'!#REF!)</f>
        <v>#REF!</v>
      </c>
      <c r="AA52" s="6" t="e">
        <f>IF('MATRIZ DE RIESGOS'!#REF!="","",'MATRIZ DE RIESGOS'!#REF!)</f>
        <v>#REF!</v>
      </c>
      <c r="AB52" s="6" t="e">
        <f>IF('MATRIZ DE RIESGOS'!#REF!="","",'MATRIZ DE RIESGOS'!#REF!)</f>
        <v>#REF!</v>
      </c>
      <c r="AC52" s="6" t="e">
        <f>IF('MATRIZ DE RIESGOS'!#REF!="","",'MATRIZ DE RIESGOS'!#REF!)</f>
        <v>#REF!</v>
      </c>
      <c r="AD52" s="6" t="e">
        <f>IF('MATRIZ DE RIESGOS'!#REF!="","",'MATRIZ DE RIESGOS'!#REF!)</f>
        <v>#REF!</v>
      </c>
      <c r="AE52" s="6" t="e">
        <f>IF('MATRIZ DE RIESGOS'!#REF!="","",'MATRIZ DE RIESGOS'!#REF!)</f>
        <v>#REF!</v>
      </c>
      <c r="AF52" s="45" t="e">
        <f>IF('MATRIZ DE RIESGOS'!#REF!="","",'MATRIZ DE RIESGOS'!#REF!)</f>
        <v>#REF!</v>
      </c>
      <c r="AG52" s="45" t="e">
        <f>IF('MATRIZ DE RIESGOS'!#REF!="","",'MATRIZ DE RIESGOS'!#REF!)</f>
        <v>#REF!</v>
      </c>
    </row>
    <row r="53" spans="2:33" s="1" customFormat="1" ht="15" x14ac:dyDescent="0.25">
      <c r="B53" s="43" t="e">
        <f>IF('MATRIZ DE RIESGOS'!#REF!="","",'MATRIZ DE RIESGOS'!#REF!)</f>
        <v>#REF!</v>
      </c>
      <c r="C53" s="43" t="e">
        <f>IF('MATRIZ DE RIESGOS'!#REF!="","",'MATRIZ DE RIESGOS'!#REF!)</f>
        <v>#REF!</v>
      </c>
      <c r="D53" s="44" t="e">
        <f>IF('MATRIZ DE RIESGOS'!#REF!="","",'MATRIZ DE RIESGOS'!#REF!)</f>
        <v>#REF!</v>
      </c>
      <c r="E53" s="6" t="e">
        <f>IF('MATRIZ DE RIESGOS'!#REF!="","",'MATRIZ DE RIESGOS'!#REF!)</f>
        <v>#REF!</v>
      </c>
      <c r="F53" s="6" t="e">
        <f>IF('MATRIZ DE RIESGOS'!#REF!="","",'MATRIZ DE RIESGOS'!#REF!)</f>
        <v>#REF!</v>
      </c>
      <c r="G53" s="6" t="e">
        <f>IF('MATRIZ DE RIESGOS'!#REF!="","",'MATRIZ DE RIESGOS'!#REF!)</f>
        <v>#REF!</v>
      </c>
      <c r="H53" s="6" t="e">
        <f>IF('MATRIZ DE RIESGOS'!#REF!="","",'MATRIZ DE RIESGOS'!#REF!)</f>
        <v>#REF!</v>
      </c>
      <c r="I53" s="6" t="e">
        <f>IF('MATRIZ DE RIESGOS'!#REF!="","",'MATRIZ DE RIESGOS'!#REF!)</f>
        <v>#REF!</v>
      </c>
      <c r="J53" s="6" t="e">
        <f>IF('MATRIZ DE RIESGOS'!#REF!="","",'MATRIZ DE RIESGOS'!#REF!)</f>
        <v>#REF!</v>
      </c>
      <c r="K53" s="6" t="e">
        <f>IF('MATRIZ DE RIESGOS'!#REF!="","",'MATRIZ DE RIESGOS'!#REF!)</f>
        <v>#REF!</v>
      </c>
      <c r="L53" s="6" t="e">
        <f>IF('MATRIZ DE RIESGOS'!#REF!="","",'MATRIZ DE RIESGOS'!#REF!)</f>
        <v>#REF!</v>
      </c>
      <c r="M53" s="6" t="e">
        <f>IF('MATRIZ DE RIESGOS'!#REF!="","",'MATRIZ DE RIESGOS'!#REF!)</f>
        <v>#REF!</v>
      </c>
      <c r="N53" s="6" t="e">
        <f>IF('MATRIZ DE RIESGOS'!#REF!="","",'MATRIZ DE RIESGOS'!#REF!)</f>
        <v>#REF!</v>
      </c>
      <c r="O53" s="6" t="e">
        <f>IF('MATRIZ DE RIESGOS'!#REF!="","",'MATRIZ DE RIESGOS'!#REF!)</f>
        <v>#REF!</v>
      </c>
      <c r="P53" s="6" t="e">
        <f>IF('MATRIZ DE RIESGOS'!#REF!="","",'MATRIZ DE RIESGOS'!#REF!)</f>
        <v>#REF!</v>
      </c>
      <c r="Q53" s="6" t="e">
        <f>IF('MATRIZ DE RIESGOS'!#REF!="","",'MATRIZ DE RIESGOS'!#REF!)</f>
        <v>#REF!</v>
      </c>
      <c r="R53" s="6" t="e">
        <f>IF('MATRIZ DE RIESGOS'!#REF!="","",'MATRIZ DE RIESGOS'!#REF!)</f>
        <v>#REF!</v>
      </c>
      <c r="S53" s="47" t="e">
        <f>IF('MATRIZ DE RIESGOS'!#REF!="","",'MATRIZ DE RIESGOS'!#REF!)</f>
        <v>#REF!</v>
      </c>
      <c r="T53" s="47" t="e">
        <f>IF('MATRIZ DE RIESGOS'!#REF!="","",'MATRIZ DE RIESGOS'!#REF!)</f>
        <v>#REF!</v>
      </c>
      <c r="U53" s="43" t="e">
        <f>IF('MATRIZ DE RIESGOS'!#REF!="","",'MATRIZ DE RIESGOS'!#REF!)</f>
        <v>#REF!</v>
      </c>
      <c r="V53" s="43" t="e">
        <f>IF('MATRIZ DE RIESGOS'!#REF!="","",'MATRIZ DE RIESGOS'!#REF!)</f>
        <v>#REF!</v>
      </c>
      <c r="W53" s="43" t="e">
        <f>IF('MATRIZ DE RIESGOS'!#REF!="","",'MATRIZ DE RIESGOS'!#REF!)</f>
        <v>#REF!</v>
      </c>
      <c r="X53" s="43" t="e">
        <f>IF('MATRIZ DE RIESGOS'!#REF!="","",'MATRIZ DE RIESGOS'!#REF!)</f>
        <v>#REF!</v>
      </c>
      <c r="Y53" s="46" t="e">
        <f>IF('MATRIZ DE RIESGOS'!#REF!="","",'MATRIZ DE RIESGOS'!#REF!)</f>
        <v>#REF!</v>
      </c>
      <c r="Z53" s="81" t="e">
        <f>IF('MATRIZ DE RIESGOS'!#REF!="","",'MATRIZ DE RIESGOS'!#REF!)</f>
        <v>#REF!</v>
      </c>
      <c r="AA53" s="6" t="e">
        <f>IF('MATRIZ DE RIESGOS'!#REF!="","",'MATRIZ DE RIESGOS'!#REF!)</f>
        <v>#REF!</v>
      </c>
      <c r="AB53" s="6" t="e">
        <f>IF('MATRIZ DE RIESGOS'!#REF!="","",'MATRIZ DE RIESGOS'!#REF!)</f>
        <v>#REF!</v>
      </c>
      <c r="AC53" s="6" t="e">
        <f>IF('MATRIZ DE RIESGOS'!#REF!="","",'MATRIZ DE RIESGOS'!#REF!)</f>
        <v>#REF!</v>
      </c>
      <c r="AD53" s="6" t="e">
        <f>IF('MATRIZ DE RIESGOS'!#REF!="","",'MATRIZ DE RIESGOS'!#REF!)</f>
        <v>#REF!</v>
      </c>
      <c r="AE53" s="6" t="e">
        <f>IF('MATRIZ DE RIESGOS'!#REF!="","",'MATRIZ DE RIESGOS'!#REF!)</f>
        <v>#REF!</v>
      </c>
      <c r="AF53" s="45" t="e">
        <f>IF('MATRIZ DE RIESGOS'!#REF!="","",'MATRIZ DE RIESGOS'!#REF!)</f>
        <v>#REF!</v>
      </c>
      <c r="AG53" s="45" t="e">
        <f>IF('MATRIZ DE RIESGOS'!#REF!="","",'MATRIZ DE RIESGOS'!#REF!)</f>
        <v>#REF!</v>
      </c>
    </row>
    <row r="54" spans="2:33" s="1" customFormat="1" ht="15" x14ac:dyDescent="0.25">
      <c r="B54" s="43" t="e">
        <f>IF('MATRIZ DE RIESGOS'!#REF!="","",'MATRIZ DE RIESGOS'!#REF!)</f>
        <v>#REF!</v>
      </c>
      <c r="C54" s="43" t="e">
        <f>IF('MATRIZ DE RIESGOS'!#REF!="","",'MATRIZ DE RIESGOS'!#REF!)</f>
        <v>#REF!</v>
      </c>
      <c r="D54" s="44" t="e">
        <f>IF('MATRIZ DE RIESGOS'!#REF!="","",'MATRIZ DE RIESGOS'!#REF!)</f>
        <v>#REF!</v>
      </c>
      <c r="E54" s="6" t="e">
        <f>IF('MATRIZ DE RIESGOS'!#REF!="","",'MATRIZ DE RIESGOS'!#REF!)</f>
        <v>#REF!</v>
      </c>
      <c r="F54" s="6" t="e">
        <f>IF('MATRIZ DE RIESGOS'!#REF!="","",'MATRIZ DE RIESGOS'!#REF!)</f>
        <v>#REF!</v>
      </c>
      <c r="G54" s="6" t="e">
        <f>IF('MATRIZ DE RIESGOS'!#REF!="","",'MATRIZ DE RIESGOS'!#REF!)</f>
        <v>#REF!</v>
      </c>
      <c r="H54" s="6" t="e">
        <f>IF('MATRIZ DE RIESGOS'!#REF!="","",'MATRIZ DE RIESGOS'!#REF!)</f>
        <v>#REF!</v>
      </c>
      <c r="I54" s="6" t="e">
        <f>IF('MATRIZ DE RIESGOS'!#REF!="","",'MATRIZ DE RIESGOS'!#REF!)</f>
        <v>#REF!</v>
      </c>
      <c r="J54" s="6" t="e">
        <f>IF('MATRIZ DE RIESGOS'!#REF!="","",'MATRIZ DE RIESGOS'!#REF!)</f>
        <v>#REF!</v>
      </c>
      <c r="K54" s="6" t="e">
        <f>IF('MATRIZ DE RIESGOS'!#REF!="","",'MATRIZ DE RIESGOS'!#REF!)</f>
        <v>#REF!</v>
      </c>
      <c r="L54" s="6" t="e">
        <f>IF('MATRIZ DE RIESGOS'!#REF!="","",'MATRIZ DE RIESGOS'!#REF!)</f>
        <v>#REF!</v>
      </c>
      <c r="M54" s="6" t="e">
        <f>IF('MATRIZ DE RIESGOS'!#REF!="","",'MATRIZ DE RIESGOS'!#REF!)</f>
        <v>#REF!</v>
      </c>
      <c r="N54" s="6" t="e">
        <f>IF('MATRIZ DE RIESGOS'!#REF!="","",'MATRIZ DE RIESGOS'!#REF!)</f>
        <v>#REF!</v>
      </c>
      <c r="O54" s="6" t="e">
        <f>IF('MATRIZ DE RIESGOS'!#REF!="","",'MATRIZ DE RIESGOS'!#REF!)</f>
        <v>#REF!</v>
      </c>
      <c r="P54" s="6" t="e">
        <f>IF('MATRIZ DE RIESGOS'!#REF!="","",'MATRIZ DE RIESGOS'!#REF!)</f>
        <v>#REF!</v>
      </c>
      <c r="Q54" s="6" t="e">
        <f>IF('MATRIZ DE RIESGOS'!#REF!="","",'MATRIZ DE RIESGOS'!#REF!)</f>
        <v>#REF!</v>
      </c>
      <c r="R54" s="6" t="e">
        <f>IF('MATRIZ DE RIESGOS'!#REF!="","",'MATRIZ DE RIESGOS'!#REF!)</f>
        <v>#REF!</v>
      </c>
      <c r="S54" s="47" t="e">
        <f>IF('MATRIZ DE RIESGOS'!#REF!="","",'MATRIZ DE RIESGOS'!#REF!)</f>
        <v>#REF!</v>
      </c>
      <c r="T54" s="47" t="e">
        <f>IF('MATRIZ DE RIESGOS'!#REF!="","",'MATRIZ DE RIESGOS'!#REF!)</f>
        <v>#REF!</v>
      </c>
      <c r="U54" s="43" t="e">
        <f>IF('MATRIZ DE RIESGOS'!#REF!="","",'MATRIZ DE RIESGOS'!#REF!)</f>
        <v>#REF!</v>
      </c>
      <c r="V54" s="43" t="e">
        <f>IF('MATRIZ DE RIESGOS'!#REF!="","",'MATRIZ DE RIESGOS'!#REF!)</f>
        <v>#REF!</v>
      </c>
      <c r="W54" s="43" t="e">
        <f>IF('MATRIZ DE RIESGOS'!#REF!="","",'MATRIZ DE RIESGOS'!#REF!)</f>
        <v>#REF!</v>
      </c>
      <c r="X54" s="43" t="e">
        <f>IF('MATRIZ DE RIESGOS'!#REF!="","",'MATRIZ DE RIESGOS'!#REF!)</f>
        <v>#REF!</v>
      </c>
      <c r="Y54" s="46" t="e">
        <f>IF('MATRIZ DE RIESGOS'!#REF!="","",'MATRIZ DE RIESGOS'!#REF!)</f>
        <v>#REF!</v>
      </c>
      <c r="Z54" s="81" t="e">
        <f>IF('MATRIZ DE RIESGOS'!#REF!="","",'MATRIZ DE RIESGOS'!#REF!)</f>
        <v>#REF!</v>
      </c>
      <c r="AA54" s="6" t="e">
        <f>IF('MATRIZ DE RIESGOS'!#REF!="","",'MATRIZ DE RIESGOS'!#REF!)</f>
        <v>#REF!</v>
      </c>
      <c r="AB54" s="6" t="e">
        <f>IF('MATRIZ DE RIESGOS'!#REF!="","",'MATRIZ DE RIESGOS'!#REF!)</f>
        <v>#REF!</v>
      </c>
      <c r="AC54" s="6" t="e">
        <f>IF('MATRIZ DE RIESGOS'!#REF!="","",'MATRIZ DE RIESGOS'!#REF!)</f>
        <v>#REF!</v>
      </c>
      <c r="AD54" s="6" t="e">
        <f>IF('MATRIZ DE RIESGOS'!#REF!="","",'MATRIZ DE RIESGOS'!#REF!)</f>
        <v>#REF!</v>
      </c>
      <c r="AE54" s="6" t="e">
        <f>IF('MATRIZ DE RIESGOS'!#REF!="","",'MATRIZ DE RIESGOS'!#REF!)</f>
        <v>#REF!</v>
      </c>
      <c r="AF54" s="45" t="e">
        <f>IF('MATRIZ DE RIESGOS'!#REF!="","",'MATRIZ DE RIESGOS'!#REF!)</f>
        <v>#REF!</v>
      </c>
      <c r="AG54" s="45" t="e">
        <f>IF('MATRIZ DE RIESGOS'!#REF!="","",'MATRIZ DE RIESGOS'!#REF!)</f>
        <v>#REF!</v>
      </c>
    </row>
    <row r="55" spans="2:33" s="1" customFormat="1" ht="15" x14ac:dyDescent="0.25">
      <c r="B55" s="43" t="e">
        <f>IF('MATRIZ DE RIESGOS'!#REF!="","",'MATRIZ DE RIESGOS'!#REF!)</f>
        <v>#REF!</v>
      </c>
      <c r="C55" s="43" t="e">
        <f>IF('MATRIZ DE RIESGOS'!#REF!="","",'MATRIZ DE RIESGOS'!#REF!)</f>
        <v>#REF!</v>
      </c>
      <c r="D55" s="44" t="e">
        <f>IF('MATRIZ DE RIESGOS'!#REF!="","",'MATRIZ DE RIESGOS'!#REF!)</f>
        <v>#REF!</v>
      </c>
      <c r="E55" s="6" t="e">
        <f>IF('MATRIZ DE RIESGOS'!#REF!="","",'MATRIZ DE RIESGOS'!#REF!)</f>
        <v>#REF!</v>
      </c>
      <c r="F55" s="6" t="e">
        <f>IF('MATRIZ DE RIESGOS'!#REF!="","",'MATRIZ DE RIESGOS'!#REF!)</f>
        <v>#REF!</v>
      </c>
      <c r="G55" s="6" t="e">
        <f>IF('MATRIZ DE RIESGOS'!#REF!="","",'MATRIZ DE RIESGOS'!#REF!)</f>
        <v>#REF!</v>
      </c>
      <c r="H55" s="6" t="e">
        <f>IF('MATRIZ DE RIESGOS'!#REF!="","",'MATRIZ DE RIESGOS'!#REF!)</f>
        <v>#REF!</v>
      </c>
      <c r="I55" s="6" t="e">
        <f>IF('MATRIZ DE RIESGOS'!#REF!="","",'MATRIZ DE RIESGOS'!#REF!)</f>
        <v>#REF!</v>
      </c>
      <c r="J55" s="6" t="e">
        <f>IF('MATRIZ DE RIESGOS'!#REF!="","",'MATRIZ DE RIESGOS'!#REF!)</f>
        <v>#REF!</v>
      </c>
      <c r="K55" s="6" t="e">
        <f>IF('MATRIZ DE RIESGOS'!#REF!="","",'MATRIZ DE RIESGOS'!#REF!)</f>
        <v>#REF!</v>
      </c>
      <c r="L55" s="6" t="e">
        <f>IF('MATRIZ DE RIESGOS'!#REF!="","",'MATRIZ DE RIESGOS'!#REF!)</f>
        <v>#REF!</v>
      </c>
      <c r="M55" s="6" t="e">
        <f>IF('MATRIZ DE RIESGOS'!#REF!="","",'MATRIZ DE RIESGOS'!#REF!)</f>
        <v>#REF!</v>
      </c>
      <c r="N55" s="6" t="e">
        <f>IF('MATRIZ DE RIESGOS'!#REF!="","",'MATRIZ DE RIESGOS'!#REF!)</f>
        <v>#REF!</v>
      </c>
      <c r="O55" s="6" t="e">
        <f>IF('MATRIZ DE RIESGOS'!#REF!="","",'MATRIZ DE RIESGOS'!#REF!)</f>
        <v>#REF!</v>
      </c>
      <c r="P55" s="6" t="e">
        <f>IF('MATRIZ DE RIESGOS'!#REF!="","",'MATRIZ DE RIESGOS'!#REF!)</f>
        <v>#REF!</v>
      </c>
      <c r="Q55" s="6" t="e">
        <f>IF('MATRIZ DE RIESGOS'!#REF!="","",'MATRIZ DE RIESGOS'!#REF!)</f>
        <v>#REF!</v>
      </c>
      <c r="R55" s="6" t="e">
        <f>IF('MATRIZ DE RIESGOS'!#REF!="","",'MATRIZ DE RIESGOS'!#REF!)</f>
        <v>#REF!</v>
      </c>
      <c r="S55" s="47" t="e">
        <f>IF('MATRIZ DE RIESGOS'!#REF!="","",'MATRIZ DE RIESGOS'!#REF!)</f>
        <v>#REF!</v>
      </c>
      <c r="T55" s="47" t="e">
        <f>IF('MATRIZ DE RIESGOS'!#REF!="","",'MATRIZ DE RIESGOS'!#REF!)</f>
        <v>#REF!</v>
      </c>
      <c r="U55" s="43" t="e">
        <f>IF('MATRIZ DE RIESGOS'!#REF!="","",'MATRIZ DE RIESGOS'!#REF!)</f>
        <v>#REF!</v>
      </c>
      <c r="V55" s="43" t="e">
        <f>IF('MATRIZ DE RIESGOS'!#REF!="","",'MATRIZ DE RIESGOS'!#REF!)</f>
        <v>#REF!</v>
      </c>
      <c r="W55" s="43" t="e">
        <f>IF('MATRIZ DE RIESGOS'!#REF!="","",'MATRIZ DE RIESGOS'!#REF!)</f>
        <v>#REF!</v>
      </c>
      <c r="X55" s="43" t="e">
        <f>IF('MATRIZ DE RIESGOS'!#REF!="","",'MATRIZ DE RIESGOS'!#REF!)</f>
        <v>#REF!</v>
      </c>
      <c r="Y55" s="46" t="e">
        <f>IF('MATRIZ DE RIESGOS'!#REF!="","",'MATRIZ DE RIESGOS'!#REF!)</f>
        <v>#REF!</v>
      </c>
      <c r="Z55" s="81" t="e">
        <f>IF('MATRIZ DE RIESGOS'!#REF!="","",'MATRIZ DE RIESGOS'!#REF!)</f>
        <v>#REF!</v>
      </c>
      <c r="AA55" s="6" t="e">
        <f>IF('MATRIZ DE RIESGOS'!#REF!="","",'MATRIZ DE RIESGOS'!#REF!)</f>
        <v>#REF!</v>
      </c>
      <c r="AB55" s="6" t="e">
        <f>IF('MATRIZ DE RIESGOS'!#REF!="","",'MATRIZ DE RIESGOS'!#REF!)</f>
        <v>#REF!</v>
      </c>
      <c r="AC55" s="6" t="e">
        <f>IF('MATRIZ DE RIESGOS'!#REF!="","",'MATRIZ DE RIESGOS'!#REF!)</f>
        <v>#REF!</v>
      </c>
      <c r="AD55" s="6" t="e">
        <f>IF('MATRIZ DE RIESGOS'!#REF!="","",'MATRIZ DE RIESGOS'!#REF!)</f>
        <v>#REF!</v>
      </c>
      <c r="AE55" s="6" t="e">
        <f>IF('MATRIZ DE RIESGOS'!#REF!="","",'MATRIZ DE RIESGOS'!#REF!)</f>
        <v>#REF!</v>
      </c>
      <c r="AF55" s="45" t="e">
        <f>IF('MATRIZ DE RIESGOS'!#REF!="","",'MATRIZ DE RIESGOS'!#REF!)</f>
        <v>#REF!</v>
      </c>
      <c r="AG55" s="45" t="e">
        <f>IF('MATRIZ DE RIESGOS'!#REF!="","",'MATRIZ DE RIESGOS'!#REF!)</f>
        <v>#REF!</v>
      </c>
    </row>
    <row r="56" spans="2:33" s="1" customFormat="1" ht="15" x14ac:dyDescent="0.25">
      <c r="B56" s="43" t="e">
        <f>IF('MATRIZ DE RIESGOS'!#REF!="","",'MATRIZ DE RIESGOS'!#REF!)</f>
        <v>#REF!</v>
      </c>
      <c r="C56" s="43" t="e">
        <f>IF('MATRIZ DE RIESGOS'!#REF!="","",'MATRIZ DE RIESGOS'!#REF!)</f>
        <v>#REF!</v>
      </c>
      <c r="D56" s="44" t="e">
        <f>IF('MATRIZ DE RIESGOS'!#REF!="","",'MATRIZ DE RIESGOS'!#REF!)</f>
        <v>#REF!</v>
      </c>
      <c r="E56" s="6" t="e">
        <f>IF('MATRIZ DE RIESGOS'!#REF!="","",'MATRIZ DE RIESGOS'!#REF!)</f>
        <v>#REF!</v>
      </c>
      <c r="F56" s="6" t="e">
        <f>IF('MATRIZ DE RIESGOS'!#REF!="","",'MATRIZ DE RIESGOS'!#REF!)</f>
        <v>#REF!</v>
      </c>
      <c r="G56" s="6" t="e">
        <f>IF('MATRIZ DE RIESGOS'!#REF!="","",'MATRIZ DE RIESGOS'!#REF!)</f>
        <v>#REF!</v>
      </c>
      <c r="H56" s="6" t="e">
        <f>IF('MATRIZ DE RIESGOS'!#REF!="","",'MATRIZ DE RIESGOS'!#REF!)</f>
        <v>#REF!</v>
      </c>
      <c r="I56" s="6" t="e">
        <f>IF('MATRIZ DE RIESGOS'!#REF!="","",'MATRIZ DE RIESGOS'!#REF!)</f>
        <v>#REF!</v>
      </c>
      <c r="J56" s="6" t="e">
        <f>IF('MATRIZ DE RIESGOS'!#REF!="","",'MATRIZ DE RIESGOS'!#REF!)</f>
        <v>#REF!</v>
      </c>
      <c r="K56" s="6" t="e">
        <f>IF('MATRIZ DE RIESGOS'!#REF!="","",'MATRIZ DE RIESGOS'!#REF!)</f>
        <v>#REF!</v>
      </c>
      <c r="L56" s="6" t="e">
        <f>IF('MATRIZ DE RIESGOS'!#REF!="","",'MATRIZ DE RIESGOS'!#REF!)</f>
        <v>#REF!</v>
      </c>
      <c r="M56" s="6" t="e">
        <f>IF('MATRIZ DE RIESGOS'!#REF!="","",'MATRIZ DE RIESGOS'!#REF!)</f>
        <v>#REF!</v>
      </c>
      <c r="N56" s="6" t="e">
        <f>IF('MATRIZ DE RIESGOS'!#REF!="","",'MATRIZ DE RIESGOS'!#REF!)</f>
        <v>#REF!</v>
      </c>
      <c r="O56" s="6" t="e">
        <f>IF('MATRIZ DE RIESGOS'!#REF!="","",'MATRIZ DE RIESGOS'!#REF!)</f>
        <v>#REF!</v>
      </c>
      <c r="P56" s="6" t="e">
        <f>IF('MATRIZ DE RIESGOS'!#REF!="","",'MATRIZ DE RIESGOS'!#REF!)</f>
        <v>#REF!</v>
      </c>
      <c r="Q56" s="6" t="e">
        <f>IF('MATRIZ DE RIESGOS'!#REF!="","",'MATRIZ DE RIESGOS'!#REF!)</f>
        <v>#REF!</v>
      </c>
      <c r="R56" s="6" t="e">
        <f>IF('MATRIZ DE RIESGOS'!#REF!="","",'MATRIZ DE RIESGOS'!#REF!)</f>
        <v>#REF!</v>
      </c>
      <c r="S56" s="47" t="e">
        <f>IF('MATRIZ DE RIESGOS'!#REF!="","",'MATRIZ DE RIESGOS'!#REF!)</f>
        <v>#REF!</v>
      </c>
      <c r="T56" s="47" t="e">
        <f>IF('MATRIZ DE RIESGOS'!#REF!="","",'MATRIZ DE RIESGOS'!#REF!)</f>
        <v>#REF!</v>
      </c>
      <c r="U56" s="43" t="e">
        <f>IF('MATRIZ DE RIESGOS'!#REF!="","",'MATRIZ DE RIESGOS'!#REF!)</f>
        <v>#REF!</v>
      </c>
      <c r="V56" s="43" t="e">
        <f>IF('MATRIZ DE RIESGOS'!#REF!="","",'MATRIZ DE RIESGOS'!#REF!)</f>
        <v>#REF!</v>
      </c>
      <c r="W56" s="43" t="e">
        <f>IF('MATRIZ DE RIESGOS'!#REF!="","",'MATRIZ DE RIESGOS'!#REF!)</f>
        <v>#REF!</v>
      </c>
      <c r="X56" s="43" t="e">
        <f>IF('MATRIZ DE RIESGOS'!#REF!="","",'MATRIZ DE RIESGOS'!#REF!)</f>
        <v>#REF!</v>
      </c>
      <c r="Y56" s="46" t="e">
        <f>IF('MATRIZ DE RIESGOS'!#REF!="","",'MATRIZ DE RIESGOS'!#REF!)</f>
        <v>#REF!</v>
      </c>
      <c r="Z56" s="81" t="e">
        <f>IF('MATRIZ DE RIESGOS'!#REF!="","",'MATRIZ DE RIESGOS'!#REF!)</f>
        <v>#REF!</v>
      </c>
      <c r="AA56" s="6" t="e">
        <f>IF('MATRIZ DE RIESGOS'!#REF!="","",'MATRIZ DE RIESGOS'!#REF!)</f>
        <v>#REF!</v>
      </c>
      <c r="AB56" s="6" t="e">
        <f>IF('MATRIZ DE RIESGOS'!#REF!="","",'MATRIZ DE RIESGOS'!#REF!)</f>
        <v>#REF!</v>
      </c>
      <c r="AC56" s="6" t="e">
        <f>IF('MATRIZ DE RIESGOS'!#REF!="","",'MATRIZ DE RIESGOS'!#REF!)</f>
        <v>#REF!</v>
      </c>
      <c r="AD56" s="6" t="e">
        <f>IF('MATRIZ DE RIESGOS'!#REF!="","",'MATRIZ DE RIESGOS'!#REF!)</f>
        <v>#REF!</v>
      </c>
      <c r="AE56" s="6" t="e">
        <f>IF('MATRIZ DE RIESGOS'!#REF!="","",'MATRIZ DE RIESGOS'!#REF!)</f>
        <v>#REF!</v>
      </c>
      <c r="AF56" s="45" t="e">
        <f>IF('MATRIZ DE RIESGOS'!#REF!="","",'MATRIZ DE RIESGOS'!#REF!)</f>
        <v>#REF!</v>
      </c>
      <c r="AG56" s="45" t="e">
        <f>IF('MATRIZ DE RIESGOS'!#REF!="","",'MATRIZ DE RIESGOS'!#REF!)</f>
        <v>#REF!</v>
      </c>
    </row>
    <row r="57" spans="2:33" s="1" customFormat="1" ht="15" x14ac:dyDescent="0.25">
      <c r="B57" s="43" t="e">
        <f>IF('MATRIZ DE RIESGOS'!#REF!="","",'MATRIZ DE RIESGOS'!#REF!)</f>
        <v>#REF!</v>
      </c>
      <c r="C57" s="43" t="e">
        <f>IF('MATRIZ DE RIESGOS'!#REF!="","",'MATRIZ DE RIESGOS'!#REF!)</f>
        <v>#REF!</v>
      </c>
      <c r="D57" s="44" t="e">
        <f>IF('MATRIZ DE RIESGOS'!#REF!="","",'MATRIZ DE RIESGOS'!#REF!)</f>
        <v>#REF!</v>
      </c>
      <c r="E57" s="6" t="e">
        <f>IF('MATRIZ DE RIESGOS'!#REF!="","",'MATRIZ DE RIESGOS'!#REF!)</f>
        <v>#REF!</v>
      </c>
      <c r="F57" s="6" t="e">
        <f>IF('MATRIZ DE RIESGOS'!#REF!="","",'MATRIZ DE RIESGOS'!#REF!)</f>
        <v>#REF!</v>
      </c>
      <c r="G57" s="6" t="e">
        <f>IF('MATRIZ DE RIESGOS'!#REF!="","",'MATRIZ DE RIESGOS'!#REF!)</f>
        <v>#REF!</v>
      </c>
      <c r="H57" s="6" t="e">
        <f>IF('MATRIZ DE RIESGOS'!#REF!="","",'MATRIZ DE RIESGOS'!#REF!)</f>
        <v>#REF!</v>
      </c>
      <c r="I57" s="6" t="e">
        <f>IF('MATRIZ DE RIESGOS'!#REF!="","",'MATRIZ DE RIESGOS'!#REF!)</f>
        <v>#REF!</v>
      </c>
      <c r="J57" s="6" t="e">
        <f>IF('MATRIZ DE RIESGOS'!#REF!="","",'MATRIZ DE RIESGOS'!#REF!)</f>
        <v>#REF!</v>
      </c>
      <c r="K57" s="6" t="e">
        <f>IF('MATRIZ DE RIESGOS'!#REF!="","",'MATRIZ DE RIESGOS'!#REF!)</f>
        <v>#REF!</v>
      </c>
      <c r="L57" s="6" t="e">
        <f>IF('MATRIZ DE RIESGOS'!#REF!="","",'MATRIZ DE RIESGOS'!#REF!)</f>
        <v>#REF!</v>
      </c>
      <c r="M57" s="6" t="e">
        <f>IF('MATRIZ DE RIESGOS'!#REF!="","",'MATRIZ DE RIESGOS'!#REF!)</f>
        <v>#REF!</v>
      </c>
      <c r="N57" s="6" t="e">
        <f>IF('MATRIZ DE RIESGOS'!#REF!="","",'MATRIZ DE RIESGOS'!#REF!)</f>
        <v>#REF!</v>
      </c>
      <c r="O57" s="6" t="e">
        <f>IF('MATRIZ DE RIESGOS'!#REF!="","",'MATRIZ DE RIESGOS'!#REF!)</f>
        <v>#REF!</v>
      </c>
      <c r="P57" s="6" t="e">
        <f>IF('MATRIZ DE RIESGOS'!#REF!="","",'MATRIZ DE RIESGOS'!#REF!)</f>
        <v>#REF!</v>
      </c>
      <c r="Q57" s="6" t="e">
        <f>IF('MATRIZ DE RIESGOS'!#REF!="","",'MATRIZ DE RIESGOS'!#REF!)</f>
        <v>#REF!</v>
      </c>
      <c r="R57" s="6" t="e">
        <f>IF('MATRIZ DE RIESGOS'!#REF!="","",'MATRIZ DE RIESGOS'!#REF!)</f>
        <v>#REF!</v>
      </c>
      <c r="S57" s="47" t="e">
        <f>IF('MATRIZ DE RIESGOS'!#REF!="","",'MATRIZ DE RIESGOS'!#REF!)</f>
        <v>#REF!</v>
      </c>
      <c r="T57" s="47" t="e">
        <f>IF('MATRIZ DE RIESGOS'!#REF!="","",'MATRIZ DE RIESGOS'!#REF!)</f>
        <v>#REF!</v>
      </c>
      <c r="U57" s="43" t="e">
        <f>IF('MATRIZ DE RIESGOS'!#REF!="","",'MATRIZ DE RIESGOS'!#REF!)</f>
        <v>#REF!</v>
      </c>
      <c r="V57" s="43" t="e">
        <f>IF('MATRIZ DE RIESGOS'!#REF!="","",'MATRIZ DE RIESGOS'!#REF!)</f>
        <v>#REF!</v>
      </c>
      <c r="W57" s="43" t="e">
        <f>IF('MATRIZ DE RIESGOS'!#REF!="","",'MATRIZ DE RIESGOS'!#REF!)</f>
        <v>#REF!</v>
      </c>
      <c r="X57" s="43" t="e">
        <f>IF('MATRIZ DE RIESGOS'!#REF!="","",'MATRIZ DE RIESGOS'!#REF!)</f>
        <v>#REF!</v>
      </c>
      <c r="Y57" s="46" t="e">
        <f>IF('MATRIZ DE RIESGOS'!#REF!="","",'MATRIZ DE RIESGOS'!#REF!)</f>
        <v>#REF!</v>
      </c>
      <c r="Z57" s="81" t="e">
        <f>IF('MATRIZ DE RIESGOS'!#REF!="","",'MATRIZ DE RIESGOS'!#REF!)</f>
        <v>#REF!</v>
      </c>
      <c r="AA57" s="6" t="e">
        <f>IF('MATRIZ DE RIESGOS'!#REF!="","",'MATRIZ DE RIESGOS'!#REF!)</f>
        <v>#REF!</v>
      </c>
      <c r="AB57" s="6" t="e">
        <f>IF('MATRIZ DE RIESGOS'!#REF!="","",'MATRIZ DE RIESGOS'!#REF!)</f>
        <v>#REF!</v>
      </c>
      <c r="AC57" s="6" t="e">
        <f>IF('MATRIZ DE RIESGOS'!#REF!="","",'MATRIZ DE RIESGOS'!#REF!)</f>
        <v>#REF!</v>
      </c>
      <c r="AD57" s="6" t="e">
        <f>IF('MATRIZ DE RIESGOS'!#REF!="","",'MATRIZ DE RIESGOS'!#REF!)</f>
        <v>#REF!</v>
      </c>
      <c r="AE57" s="6" t="e">
        <f>IF('MATRIZ DE RIESGOS'!#REF!="","",'MATRIZ DE RIESGOS'!#REF!)</f>
        <v>#REF!</v>
      </c>
      <c r="AF57" s="45" t="e">
        <f>IF('MATRIZ DE RIESGOS'!#REF!="","",'MATRIZ DE RIESGOS'!#REF!)</f>
        <v>#REF!</v>
      </c>
      <c r="AG57" s="45" t="e">
        <f>IF('MATRIZ DE RIESGOS'!#REF!="","",'MATRIZ DE RIESGOS'!#REF!)</f>
        <v>#REF!</v>
      </c>
    </row>
    <row r="58" spans="2:33" s="1" customFormat="1" ht="15" x14ac:dyDescent="0.25">
      <c r="B58" s="43" t="e">
        <f>IF('MATRIZ DE RIESGOS'!#REF!="","",'MATRIZ DE RIESGOS'!#REF!)</f>
        <v>#REF!</v>
      </c>
      <c r="C58" s="43" t="e">
        <f>IF('MATRIZ DE RIESGOS'!#REF!="","",'MATRIZ DE RIESGOS'!#REF!)</f>
        <v>#REF!</v>
      </c>
      <c r="D58" s="44" t="e">
        <f>IF('MATRIZ DE RIESGOS'!#REF!="","",'MATRIZ DE RIESGOS'!#REF!)</f>
        <v>#REF!</v>
      </c>
      <c r="E58" s="6" t="e">
        <f>IF('MATRIZ DE RIESGOS'!#REF!="","",'MATRIZ DE RIESGOS'!#REF!)</f>
        <v>#REF!</v>
      </c>
      <c r="F58" s="6" t="e">
        <f>IF('MATRIZ DE RIESGOS'!#REF!="","",'MATRIZ DE RIESGOS'!#REF!)</f>
        <v>#REF!</v>
      </c>
      <c r="G58" s="6" t="e">
        <f>IF('MATRIZ DE RIESGOS'!#REF!="","",'MATRIZ DE RIESGOS'!#REF!)</f>
        <v>#REF!</v>
      </c>
      <c r="H58" s="6" t="e">
        <f>IF('MATRIZ DE RIESGOS'!#REF!="","",'MATRIZ DE RIESGOS'!#REF!)</f>
        <v>#REF!</v>
      </c>
      <c r="I58" s="6" t="e">
        <f>IF('MATRIZ DE RIESGOS'!#REF!="","",'MATRIZ DE RIESGOS'!#REF!)</f>
        <v>#REF!</v>
      </c>
      <c r="J58" s="6" t="e">
        <f>IF('MATRIZ DE RIESGOS'!#REF!="","",'MATRIZ DE RIESGOS'!#REF!)</f>
        <v>#REF!</v>
      </c>
      <c r="K58" s="6" t="e">
        <f>IF('MATRIZ DE RIESGOS'!#REF!="","",'MATRIZ DE RIESGOS'!#REF!)</f>
        <v>#REF!</v>
      </c>
      <c r="L58" s="6" t="e">
        <f>IF('MATRIZ DE RIESGOS'!#REF!="","",'MATRIZ DE RIESGOS'!#REF!)</f>
        <v>#REF!</v>
      </c>
      <c r="M58" s="6" t="e">
        <f>IF('MATRIZ DE RIESGOS'!#REF!="","",'MATRIZ DE RIESGOS'!#REF!)</f>
        <v>#REF!</v>
      </c>
      <c r="N58" s="6" t="e">
        <f>IF('MATRIZ DE RIESGOS'!#REF!="","",'MATRIZ DE RIESGOS'!#REF!)</f>
        <v>#REF!</v>
      </c>
      <c r="O58" s="6" t="e">
        <f>IF('MATRIZ DE RIESGOS'!#REF!="","",'MATRIZ DE RIESGOS'!#REF!)</f>
        <v>#REF!</v>
      </c>
      <c r="P58" s="6" t="e">
        <f>IF('MATRIZ DE RIESGOS'!#REF!="","",'MATRIZ DE RIESGOS'!#REF!)</f>
        <v>#REF!</v>
      </c>
      <c r="Q58" s="6" t="e">
        <f>IF('MATRIZ DE RIESGOS'!#REF!="","",'MATRIZ DE RIESGOS'!#REF!)</f>
        <v>#REF!</v>
      </c>
      <c r="R58" s="6" t="e">
        <f>IF('MATRIZ DE RIESGOS'!#REF!="","",'MATRIZ DE RIESGOS'!#REF!)</f>
        <v>#REF!</v>
      </c>
      <c r="S58" s="47" t="e">
        <f>IF('MATRIZ DE RIESGOS'!#REF!="","",'MATRIZ DE RIESGOS'!#REF!)</f>
        <v>#REF!</v>
      </c>
      <c r="T58" s="47" t="e">
        <f>IF('MATRIZ DE RIESGOS'!#REF!="","",'MATRIZ DE RIESGOS'!#REF!)</f>
        <v>#REF!</v>
      </c>
      <c r="U58" s="43" t="e">
        <f>IF('MATRIZ DE RIESGOS'!#REF!="","",'MATRIZ DE RIESGOS'!#REF!)</f>
        <v>#REF!</v>
      </c>
      <c r="V58" s="43" t="e">
        <f>IF('MATRIZ DE RIESGOS'!#REF!="","",'MATRIZ DE RIESGOS'!#REF!)</f>
        <v>#REF!</v>
      </c>
      <c r="W58" s="43" t="e">
        <f>IF('MATRIZ DE RIESGOS'!#REF!="","",'MATRIZ DE RIESGOS'!#REF!)</f>
        <v>#REF!</v>
      </c>
      <c r="X58" s="43" t="e">
        <f>IF('MATRIZ DE RIESGOS'!#REF!="","",'MATRIZ DE RIESGOS'!#REF!)</f>
        <v>#REF!</v>
      </c>
      <c r="Y58" s="46" t="e">
        <f>IF('MATRIZ DE RIESGOS'!#REF!="","",'MATRIZ DE RIESGOS'!#REF!)</f>
        <v>#REF!</v>
      </c>
      <c r="Z58" s="81" t="e">
        <f>IF('MATRIZ DE RIESGOS'!#REF!="","",'MATRIZ DE RIESGOS'!#REF!)</f>
        <v>#REF!</v>
      </c>
      <c r="AA58" s="6" t="e">
        <f>IF('MATRIZ DE RIESGOS'!#REF!="","",'MATRIZ DE RIESGOS'!#REF!)</f>
        <v>#REF!</v>
      </c>
      <c r="AB58" s="6" t="e">
        <f>IF('MATRIZ DE RIESGOS'!#REF!="","",'MATRIZ DE RIESGOS'!#REF!)</f>
        <v>#REF!</v>
      </c>
      <c r="AC58" s="6" t="e">
        <f>IF('MATRIZ DE RIESGOS'!#REF!="","",'MATRIZ DE RIESGOS'!#REF!)</f>
        <v>#REF!</v>
      </c>
      <c r="AD58" s="6" t="e">
        <f>IF('MATRIZ DE RIESGOS'!#REF!="","",'MATRIZ DE RIESGOS'!#REF!)</f>
        <v>#REF!</v>
      </c>
      <c r="AE58" s="6" t="e">
        <f>IF('MATRIZ DE RIESGOS'!#REF!="","",'MATRIZ DE RIESGOS'!#REF!)</f>
        <v>#REF!</v>
      </c>
      <c r="AF58" s="45" t="e">
        <f>IF('MATRIZ DE RIESGOS'!#REF!="","",'MATRIZ DE RIESGOS'!#REF!)</f>
        <v>#REF!</v>
      </c>
      <c r="AG58" s="45" t="e">
        <f>IF('MATRIZ DE RIESGOS'!#REF!="","",'MATRIZ DE RIESGOS'!#REF!)</f>
        <v>#REF!</v>
      </c>
    </row>
    <row r="59" spans="2:33" s="1" customFormat="1" ht="15" x14ac:dyDescent="0.25">
      <c r="B59" s="43" t="e">
        <f>IF('MATRIZ DE RIESGOS'!#REF!="","",'MATRIZ DE RIESGOS'!#REF!)</f>
        <v>#REF!</v>
      </c>
      <c r="C59" s="43" t="e">
        <f>IF('MATRIZ DE RIESGOS'!#REF!="","",'MATRIZ DE RIESGOS'!#REF!)</f>
        <v>#REF!</v>
      </c>
      <c r="D59" s="44" t="e">
        <f>IF('MATRIZ DE RIESGOS'!#REF!="","",'MATRIZ DE RIESGOS'!#REF!)</f>
        <v>#REF!</v>
      </c>
      <c r="E59" s="6" t="e">
        <f>IF('MATRIZ DE RIESGOS'!#REF!="","",'MATRIZ DE RIESGOS'!#REF!)</f>
        <v>#REF!</v>
      </c>
      <c r="F59" s="6" t="e">
        <f>IF('MATRIZ DE RIESGOS'!#REF!="","",'MATRIZ DE RIESGOS'!#REF!)</f>
        <v>#REF!</v>
      </c>
      <c r="G59" s="6" t="e">
        <f>IF('MATRIZ DE RIESGOS'!#REF!="","",'MATRIZ DE RIESGOS'!#REF!)</f>
        <v>#REF!</v>
      </c>
      <c r="H59" s="6" t="e">
        <f>IF('MATRIZ DE RIESGOS'!#REF!="","",'MATRIZ DE RIESGOS'!#REF!)</f>
        <v>#REF!</v>
      </c>
      <c r="I59" s="6" t="e">
        <f>IF('MATRIZ DE RIESGOS'!#REF!="","",'MATRIZ DE RIESGOS'!#REF!)</f>
        <v>#REF!</v>
      </c>
      <c r="J59" s="6" t="e">
        <f>IF('MATRIZ DE RIESGOS'!#REF!="","",'MATRIZ DE RIESGOS'!#REF!)</f>
        <v>#REF!</v>
      </c>
      <c r="K59" s="6" t="e">
        <f>IF('MATRIZ DE RIESGOS'!#REF!="","",'MATRIZ DE RIESGOS'!#REF!)</f>
        <v>#REF!</v>
      </c>
      <c r="L59" s="6" t="e">
        <f>IF('MATRIZ DE RIESGOS'!#REF!="","",'MATRIZ DE RIESGOS'!#REF!)</f>
        <v>#REF!</v>
      </c>
      <c r="M59" s="6" t="e">
        <f>IF('MATRIZ DE RIESGOS'!#REF!="","",'MATRIZ DE RIESGOS'!#REF!)</f>
        <v>#REF!</v>
      </c>
      <c r="N59" s="6" t="e">
        <f>IF('MATRIZ DE RIESGOS'!#REF!="","",'MATRIZ DE RIESGOS'!#REF!)</f>
        <v>#REF!</v>
      </c>
      <c r="O59" s="6" t="e">
        <f>IF('MATRIZ DE RIESGOS'!#REF!="","",'MATRIZ DE RIESGOS'!#REF!)</f>
        <v>#REF!</v>
      </c>
      <c r="P59" s="6" t="e">
        <f>IF('MATRIZ DE RIESGOS'!#REF!="","",'MATRIZ DE RIESGOS'!#REF!)</f>
        <v>#REF!</v>
      </c>
      <c r="Q59" s="6" t="e">
        <f>IF('MATRIZ DE RIESGOS'!#REF!="","",'MATRIZ DE RIESGOS'!#REF!)</f>
        <v>#REF!</v>
      </c>
      <c r="R59" s="6" t="e">
        <f>IF('MATRIZ DE RIESGOS'!#REF!="","",'MATRIZ DE RIESGOS'!#REF!)</f>
        <v>#REF!</v>
      </c>
      <c r="S59" s="47" t="e">
        <f>IF('MATRIZ DE RIESGOS'!#REF!="","",'MATRIZ DE RIESGOS'!#REF!)</f>
        <v>#REF!</v>
      </c>
      <c r="T59" s="47" t="e">
        <f>IF('MATRIZ DE RIESGOS'!#REF!="","",'MATRIZ DE RIESGOS'!#REF!)</f>
        <v>#REF!</v>
      </c>
      <c r="U59" s="43" t="e">
        <f>IF('MATRIZ DE RIESGOS'!#REF!="","",'MATRIZ DE RIESGOS'!#REF!)</f>
        <v>#REF!</v>
      </c>
      <c r="V59" s="43" t="e">
        <f>IF('MATRIZ DE RIESGOS'!#REF!="","",'MATRIZ DE RIESGOS'!#REF!)</f>
        <v>#REF!</v>
      </c>
      <c r="W59" s="43" t="e">
        <f>IF('MATRIZ DE RIESGOS'!#REF!="","",'MATRIZ DE RIESGOS'!#REF!)</f>
        <v>#REF!</v>
      </c>
      <c r="X59" s="43" t="e">
        <f>IF('MATRIZ DE RIESGOS'!#REF!="","",'MATRIZ DE RIESGOS'!#REF!)</f>
        <v>#REF!</v>
      </c>
      <c r="Y59" s="46" t="e">
        <f>IF('MATRIZ DE RIESGOS'!#REF!="","",'MATRIZ DE RIESGOS'!#REF!)</f>
        <v>#REF!</v>
      </c>
      <c r="Z59" s="81" t="e">
        <f>IF('MATRIZ DE RIESGOS'!#REF!="","",'MATRIZ DE RIESGOS'!#REF!)</f>
        <v>#REF!</v>
      </c>
      <c r="AA59" s="6" t="e">
        <f>IF('MATRIZ DE RIESGOS'!#REF!="","",'MATRIZ DE RIESGOS'!#REF!)</f>
        <v>#REF!</v>
      </c>
      <c r="AB59" s="6" t="e">
        <f>IF('MATRIZ DE RIESGOS'!#REF!="","",'MATRIZ DE RIESGOS'!#REF!)</f>
        <v>#REF!</v>
      </c>
      <c r="AC59" s="6" t="e">
        <f>IF('MATRIZ DE RIESGOS'!#REF!="","",'MATRIZ DE RIESGOS'!#REF!)</f>
        <v>#REF!</v>
      </c>
      <c r="AD59" s="6" t="e">
        <f>IF('MATRIZ DE RIESGOS'!#REF!="","",'MATRIZ DE RIESGOS'!#REF!)</f>
        <v>#REF!</v>
      </c>
      <c r="AE59" s="6" t="e">
        <f>IF('MATRIZ DE RIESGOS'!#REF!="","",'MATRIZ DE RIESGOS'!#REF!)</f>
        <v>#REF!</v>
      </c>
      <c r="AF59" s="45" t="e">
        <f>IF('MATRIZ DE RIESGOS'!#REF!="","",'MATRIZ DE RIESGOS'!#REF!)</f>
        <v>#REF!</v>
      </c>
      <c r="AG59" s="45" t="e">
        <f>IF('MATRIZ DE RIESGOS'!#REF!="","",'MATRIZ DE RIESGOS'!#REF!)</f>
        <v>#REF!</v>
      </c>
    </row>
    <row r="60" spans="2:33" s="1" customFormat="1" ht="15" x14ac:dyDescent="0.25">
      <c r="B60" s="43" t="e">
        <f>IF('MATRIZ DE RIESGOS'!#REF!="","",'MATRIZ DE RIESGOS'!#REF!)</f>
        <v>#REF!</v>
      </c>
      <c r="C60" s="43" t="e">
        <f>IF('MATRIZ DE RIESGOS'!#REF!="","",'MATRIZ DE RIESGOS'!#REF!)</f>
        <v>#REF!</v>
      </c>
      <c r="D60" s="44" t="e">
        <f>IF('MATRIZ DE RIESGOS'!#REF!="","",'MATRIZ DE RIESGOS'!#REF!)</f>
        <v>#REF!</v>
      </c>
      <c r="E60" s="6" t="e">
        <f>IF('MATRIZ DE RIESGOS'!#REF!="","",'MATRIZ DE RIESGOS'!#REF!)</f>
        <v>#REF!</v>
      </c>
      <c r="F60" s="6" t="e">
        <f>IF('MATRIZ DE RIESGOS'!#REF!="","",'MATRIZ DE RIESGOS'!#REF!)</f>
        <v>#REF!</v>
      </c>
      <c r="G60" s="6" t="e">
        <f>IF('MATRIZ DE RIESGOS'!#REF!="","",'MATRIZ DE RIESGOS'!#REF!)</f>
        <v>#REF!</v>
      </c>
      <c r="H60" s="6" t="e">
        <f>IF('MATRIZ DE RIESGOS'!#REF!="","",'MATRIZ DE RIESGOS'!#REF!)</f>
        <v>#REF!</v>
      </c>
      <c r="I60" s="6" t="e">
        <f>IF('MATRIZ DE RIESGOS'!#REF!="","",'MATRIZ DE RIESGOS'!#REF!)</f>
        <v>#REF!</v>
      </c>
      <c r="J60" s="6" t="e">
        <f>IF('MATRIZ DE RIESGOS'!#REF!="","",'MATRIZ DE RIESGOS'!#REF!)</f>
        <v>#REF!</v>
      </c>
      <c r="K60" s="6" t="e">
        <f>IF('MATRIZ DE RIESGOS'!#REF!="","",'MATRIZ DE RIESGOS'!#REF!)</f>
        <v>#REF!</v>
      </c>
      <c r="L60" s="6" t="e">
        <f>IF('MATRIZ DE RIESGOS'!#REF!="","",'MATRIZ DE RIESGOS'!#REF!)</f>
        <v>#REF!</v>
      </c>
      <c r="M60" s="6" t="e">
        <f>IF('MATRIZ DE RIESGOS'!#REF!="","",'MATRIZ DE RIESGOS'!#REF!)</f>
        <v>#REF!</v>
      </c>
      <c r="N60" s="6" t="e">
        <f>IF('MATRIZ DE RIESGOS'!#REF!="","",'MATRIZ DE RIESGOS'!#REF!)</f>
        <v>#REF!</v>
      </c>
      <c r="O60" s="6" t="e">
        <f>IF('MATRIZ DE RIESGOS'!#REF!="","",'MATRIZ DE RIESGOS'!#REF!)</f>
        <v>#REF!</v>
      </c>
      <c r="P60" s="6" t="e">
        <f>IF('MATRIZ DE RIESGOS'!#REF!="","",'MATRIZ DE RIESGOS'!#REF!)</f>
        <v>#REF!</v>
      </c>
      <c r="Q60" s="6" t="e">
        <f>IF('MATRIZ DE RIESGOS'!#REF!="","",'MATRIZ DE RIESGOS'!#REF!)</f>
        <v>#REF!</v>
      </c>
      <c r="R60" s="6" t="e">
        <f>IF('MATRIZ DE RIESGOS'!#REF!="","",'MATRIZ DE RIESGOS'!#REF!)</f>
        <v>#REF!</v>
      </c>
      <c r="S60" s="47" t="e">
        <f>IF('MATRIZ DE RIESGOS'!#REF!="","",'MATRIZ DE RIESGOS'!#REF!)</f>
        <v>#REF!</v>
      </c>
      <c r="T60" s="47" t="e">
        <f>IF('MATRIZ DE RIESGOS'!#REF!="","",'MATRIZ DE RIESGOS'!#REF!)</f>
        <v>#REF!</v>
      </c>
      <c r="U60" s="43" t="e">
        <f>IF('MATRIZ DE RIESGOS'!#REF!="","",'MATRIZ DE RIESGOS'!#REF!)</f>
        <v>#REF!</v>
      </c>
      <c r="V60" s="43" t="e">
        <f>IF('MATRIZ DE RIESGOS'!#REF!="","",'MATRIZ DE RIESGOS'!#REF!)</f>
        <v>#REF!</v>
      </c>
      <c r="W60" s="43" t="e">
        <f>IF('MATRIZ DE RIESGOS'!#REF!="","",'MATRIZ DE RIESGOS'!#REF!)</f>
        <v>#REF!</v>
      </c>
      <c r="X60" s="43" t="e">
        <f>IF('MATRIZ DE RIESGOS'!#REF!="","",'MATRIZ DE RIESGOS'!#REF!)</f>
        <v>#REF!</v>
      </c>
      <c r="Y60" s="46" t="e">
        <f>IF('MATRIZ DE RIESGOS'!#REF!="","",'MATRIZ DE RIESGOS'!#REF!)</f>
        <v>#REF!</v>
      </c>
      <c r="Z60" s="81" t="e">
        <f>IF('MATRIZ DE RIESGOS'!#REF!="","",'MATRIZ DE RIESGOS'!#REF!)</f>
        <v>#REF!</v>
      </c>
      <c r="AA60" s="6" t="e">
        <f>IF('MATRIZ DE RIESGOS'!#REF!="","",'MATRIZ DE RIESGOS'!#REF!)</f>
        <v>#REF!</v>
      </c>
      <c r="AB60" s="6" t="e">
        <f>IF('MATRIZ DE RIESGOS'!#REF!="","",'MATRIZ DE RIESGOS'!#REF!)</f>
        <v>#REF!</v>
      </c>
      <c r="AC60" s="6" t="e">
        <f>IF('MATRIZ DE RIESGOS'!#REF!="","",'MATRIZ DE RIESGOS'!#REF!)</f>
        <v>#REF!</v>
      </c>
      <c r="AD60" s="6" t="e">
        <f>IF('MATRIZ DE RIESGOS'!#REF!="","",'MATRIZ DE RIESGOS'!#REF!)</f>
        <v>#REF!</v>
      </c>
      <c r="AE60" s="6" t="e">
        <f>IF('MATRIZ DE RIESGOS'!#REF!="","",'MATRIZ DE RIESGOS'!#REF!)</f>
        <v>#REF!</v>
      </c>
      <c r="AF60" s="45" t="e">
        <f>IF('MATRIZ DE RIESGOS'!#REF!="","",'MATRIZ DE RIESGOS'!#REF!)</f>
        <v>#REF!</v>
      </c>
      <c r="AG60" s="45" t="e">
        <f>IF('MATRIZ DE RIESGOS'!#REF!="","",'MATRIZ DE RIESGOS'!#REF!)</f>
        <v>#REF!</v>
      </c>
    </row>
    <row r="61" spans="2:33" s="1" customFormat="1" ht="15" x14ac:dyDescent="0.25">
      <c r="B61" s="43" t="e">
        <f>IF('MATRIZ DE RIESGOS'!#REF!="","",'MATRIZ DE RIESGOS'!#REF!)</f>
        <v>#REF!</v>
      </c>
      <c r="C61" s="43" t="e">
        <f>IF('MATRIZ DE RIESGOS'!#REF!="","",'MATRIZ DE RIESGOS'!#REF!)</f>
        <v>#REF!</v>
      </c>
      <c r="D61" s="44" t="e">
        <f>IF('MATRIZ DE RIESGOS'!#REF!="","",'MATRIZ DE RIESGOS'!#REF!)</f>
        <v>#REF!</v>
      </c>
      <c r="E61" s="6" t="e">
        <f>IF('MATRIZ DE RIESGOS'!#REF!="","",'MATRIZ DE RIESGOS'!#REF!)</f>
        <v>#REF!</v>
      </c>
      <c r="F61" s="6" t="e">
        <f>IF('MATRIZ DE RIESGOS'!#REF!="","",'MATRIZ DE RIESGOS'!#REF!)</f>
        <v>#REF!</v>
      </c>
      <c r="G61" s="6" t="e">
        <f>IF('MATRIZ DE RIESGOS'!#REF!="","",'MATRIZ DE RIESGOS'!#REF!)</f>
        <v>#REF!</v>
      </c>
      <c r="H61" s="6" t="e">
        <f>IF('MATRIZ DE RIESGOS'!#REF!="","",'MATRIZ DE RIESGOS'!#REF!)</f>
        <v>#REF!</v>
      </c>
      <c r="I61" s="6" t="e">
        <f>IF('MATRIZ DE RIESGOS'!#REF!="","",'MATRIZ DE RIESGOS'!#REF!)</f>
        <v>#REF!</v>
      </c>
      <c r="J61" s="6" t="e">
        <f>IF('MATRIZ DE RIESGOS'!#REF!="","",'MATRIZ DE RIESGOS'!#REF!)</f>
        <v>#REF!</v>
      </c>
      <c r="K61" s="6" t="e">
        <f>IF('MATRIZ DE RIESGOS'!#REF!="","",'MATRIZ DE RIESGOS'!#REF!)</f>
        <v>#REF!</v>
      </c>
      <c r="L61" s="6" t="e">
        <f>IF('MATRIZ DE RIESGOS'!#REF!="","",'MATRIZ DE RIESGOS'!#REF!)</f>
        <v>#REF!</v>
      </c>
      <c r="M61" s="6" t="e">
        <f>IF('MATRIZ DE RIESGOS'!#REF!="","",'MATRIZ DE RIESGOS'!#REF!)</f>
        <v>#REF!</v>
      </c>
      <c r="N61" s="6" t="e">
        <f>IF('MATRIZ DE RIESGOS'!#REF!="","",'MATRIZ DE RIESGOS'!#REF!)</f>
        <v>#REF!</v>
      </c>
      <c r="O61" s="6" t="e">
        <f>IF('MATRIZ DE RIESGOS'!#REF!="","",'MATRIZ DE RIESGOS'!#REF!)</f>
        <v>#REF!</v>
      </c>
      <c r="P61" s="6" t="e">
        <f>IF('MATRIZ DE RIESGOS'!#REF!="","",'MATRIZ DE RIESGOS'!#REF!)</f>
        <v>#REF!</v>
      </c>
      <c r="Q61" s="6" t="e">
        <f>IF('MATRIZ DE RIESGOS'!#REF!="","",'MATRIZ DE RIESGOS'!#REF!)</f>
        <v>#REF!</v>
      </c>
      <c r="R61" s="6" t="e">
        <f>IF('MATRIZ DE RIESGOS'!#REF!="","",'MATRIZ DE RIESGOS'!#REF!)</f>
        <v>#REF!</v>
      </c>
      <c r="S61" s="47" t="e">
        <f>IF('MATRIZ DE RIESGOS'!#REF!="","",'MATRIZ DE RIESGOS'!#REF!)</f>
        <v>#REF!</v>
      </c>
      <c r="T61" s="47" t="e">
        <f>IF('MATRIZ DE RIESGOS'!#REF!="","",'MATRIZ DE RIESGOS'!#REF!)</f>
        <v>#REF!</v>
      </c>
      <c r="U61" s="43" t="e">
        <f>IF('MATRIZ DE RIESGOS'!#REF!="","",'MATRIZ DE RIESGOS'!#REF!)</f>
        <v>#REF!</v>
      </c>
      <c r="V61" s="43" t="e">
        <f>IF('MATRIZ DE RIESGOS'!#REF!="","",'MATRIZ DE RIESGOS'!#REF!)</f>
        <v>#REF!</v>
      </c>
      <c r="W61" s="43" t="e">
        <f>IF('MATRIZ DE RIESGOS'!#REF!="","",'MATRIZ DE RIESGOS'!#REF!)</f>
        <v>#REF!</v>
      </c>
      <c r="X61" s="43" t="e">
        <f>IF('MATRIZ DE RIESGOS'!#REF!="","",'MATRIZ DE RIESGOS'!#REF!)</f>
        <v>#REF!</v>
      </c>
      <c r="Y61" s="46" t="e">
        <f>IF('MATRIZ DE RIESGOS'!#REF!="","",'MATRIZ DE RIESGOS'!#REF!)</f>
        <v>#REF!</v>
      </c>
      <c r="Z61" s="81" t="e">
        <f>IF('MATRIZ DE RIESGOS'!#REF!="","",'MATRIZ DE RIESGOS'!#REF!)</f>
        <v>#REF!</v>
      </c>
      <c r="AA61" s="6" t="e">
        <f>IF('MATRIZ DE RIESGOS'!#REF!="","",'MATRIZ DE RIESGOS'!#REF!)</f>
        <v>#REF!</v>
      </c>
      <c r="AB61" s="6" t="e">
        <f>IF('MATRIZ DE RIESGOS'!#REF!="","",'MATRIZ DE RIESGOS'!#REF!)</f>
        <v>#REF!</v>
      </c>
      <c r="AC61" s="6" t="e">
        <f>IF('MATRIZ DE RIESGOS'!#REF!="","",'MATRIZ DE RIESGOS'!#REF!)</f>
        <v>#REF!</v>
      </c>
      <c r="AD61" s="6" t="e">
        <f>IF('MATRIZ DE RIESGOS'!#REF!="","",'MATRIZ DE RIESGOS'!#REF!)</f>
        <v>#REF!</v>
      </c>
      <c r="AE61" s="6" t="e">
        <f>IF('MATRIZ DE RIESGOS'!#REF!="","",'MATRIZ DE RIESGOS'!#REF!)</f>
        <v>#REF!</v>
      </c>
      <c r="AF61" s="45" t="e">
        <f>IF('MATRIZ DE RIESGOS'!#REF!="","",'MATRIZ DE RIESGOS'!#REF!)</f>
        <v>#REF!</v>
      </c>
      <c r="AG61" s="45" t="e">
        <f>IF('MATRIZ DE RIESGOS'!#REF!="","",'MATRIZ DE RIESGOS'!#REF!)</f>
        <v>#REF!</v>
      </c>
    </row>
    <row r="62" spans="2:33" s="1" customFormat="1" ht="15" x14ac:dyDescent="0.25">
      <c r="B62" s="43" t="e">
        <f>IF('MATRIZ DE RIESGOS'!#REF!="","",'MATRIZ DE RIESGOS'!#REF!)</f>
        <v>#REF!</v>
      </c>
      <c r="C62" s="43" t="e">
        <f>IF('MATRIZ DE RIESGOS'!#REF!="","",'MATRIZ DE RIESGOS'!#REF!)</f>
        <v>#REF!</v>
      </c>
      <c r="D62" s="44" t="e">
        <f>IF('MATRIZ DE RIESGOS'!#REF!="","",'MATRIZ DE RIESGOS'!#REF!)</f>
        <v>#REF!</v>
      </c>
      <c r="E62" s="6" t="e">
        <f>IF('MATRIZ DE RIESGOS'!#REF!="","",'MATRIZ DE RIESGOS'!#REF!)</f>
        <v>#REF!</v>
      </c>
      <c r="F62" s="6" t="e">
        <f>IF('MATRIZ DE RIESGOS'!#REF!="","",'MATRIZ DE RIESGOS'!#REF!)</f>
        <v>#REF!</v>
      </c>
      <c r="G62" s="6" t="e">
        <f>IF('MATRIZ DE RIESGOS'!#REF!="","",'MATRIZ DE RIESGOS'!#REF!)</f>
        <v>#REF!</v>
      </c>
      <c r="H62" s="6" t="e">
        <f>IF('MATRIZ DE RIESGOS'!#REF!="","",'MATRIZ DE RIESGOS'!#REF!)</f>
        <v>#REF!</v>
      </c>
      <c r="I62" s="6" t="e">
        <f>IF('MATRIZ DE RIESGOS'!#REF!="","",'MATRIZ DE RIESGOS'!#REF!)</f>
        <v>#REF!</v>
      </c>
      <c r="J62" s="6" t="e">
        <f>IF('MATRIZ DE RIESGOS'!#REF!="","",'MATRIZ DE RIESGOS'!#REF!)</f>
        <v>#REF!</v>
      </c>
      <c r="K62" s="6" t="e">
        <f>IF('MATRIZ DE RIESGOS'!#REF!="","",'MATRIZ DE RIESGOS'!#REF!)</f>
        <v>#REF!</v>
      </c>
      <c r="L62" s="6" t="e">
        <f>IF('MATRIZ DE RIESGOS'!#REF!="","",'MATRIZ DE RIESGOS'!#REF!)</f>
        <v>#REF!</v>
      </c>
      <c r="M62" s="6" t="e">
        <f>IF('MATRIZ DE RIESGOS'!#REF!="","",'MATRIZ DE RIESGOS'!#REF!)</f>
        <v>#REF!</v>
      </c>
      <c r="N62" s="6" t="e">
        <f>IF('MATRIZ DE RIESGOS'!#REF!="","",'MATRIZ DE RIESGOS'!#REF!)</f>
        <v>#REF!</v>
      </c>
      <c r="O62" s="6" t="e">
        <f>IF('MATRIZ DE RIESGOS'!#REF!="","",'MATRIZ DE RIESGOS'!#REF!)</f>
        <v>#REF!</v>
      </c>
      <c r="P62" s="6" t="e">
        <f>IF('MATRIZ DE RIESGOS'!#REF!="","",'MATRIZ DE RIESGOS'!#REF!)</f>
        <v>#REF!</v>
      </c>
      <c r="Q62" s="6" t="e">
        <f>IF('MATRIZ DE RIESGOS'!#REF!="","",'MATRIZ DE RIESGOS'!#REF!)</f>
        <v>#REF!</v>
      </c>
      <c r="R62" s="6" t="e">
        <f>IF('MATRIZ DE RIESGOS'!#REF!="","",'MATRIZ DE RIESGOS'!#REF!)</f>
        <v>#REF!</v>
      </c>
      <c r="S62" s="47" t="e">
        <f>IF('MATRIZ DE RIESGOS'!#REF!="","",'MATRIZ DE RIESGOS'!#REF!)</f>
        <v>#REF!</v>
      </c>
      <c r="T62" s="47" t="e">
        <f>IF('MATRIZ DE RIESGOS'!#REF!="","",'MATRIZ DE RIESGOS'!#REF!)</f>
        <v>#REF!</v>
      </c>
      <c r="U62" s="43" t="e">
        <f>IF('MATRIZ DE RIESGOS'!#REF!="","",'MATRIZ DE RIESGOS'!#REF!)</f>
        <v>#REF!</v>
      </c>
      <c r="V62" s="43" t="e">
        <f>IF('MATRIZ DE RIESGOS'!#REF!="","",'MATRIZ DE RIESGOS'!#REF!)</f>
        <v>#REF!</v>
      </c>
      <c r="W62" s="43" t="e">
        <f>IF('MATRIZ DE RIESGOS'!#REF!="","",'MATRIZ DE RIESGOS'!#REF!)</f>
        <v>#REF!</v>
      </c>
      <c r="X62" s="43" t="e">
        <f>IF('MATRIZ DE RIESGOS'!#REF!="","",'MATRIZ DE RIESGOS'!#REF!)</f>
        <v>#REF!</v>
      </c>
      <c r="Y62" s="46" t="e">
        <f>IF('MATRIZ DE RIESGOS'!#REF!="","",'MATRIZ DE RIESGOS'!#REF!)</f>
        <v>#REF!</v>
      </c>
      <c r="Z62" s="81" t="e">
        <f>IF('MATRIZ DE RIESGOS'!#REF!="","",'MATRIZ DE RIESGOS'!#REF!)</f>
        <v>#REF!</v>
      </c>
      <c r="AA62" s="6" t="e">
        <f>IF('MATRIZ DE RIESGOS'!#REF!="","",'MATRIZ DE RIESGOS'!#REF!)</f>
        <v>#REF!</v>
      </c>
      <c r="AB62" s="6" t="e">
        <f>IF('MATRIZ DE RIESGOS'!#REF!="","",'MATRIZ DE RIESGOS'!#REF!)</f>
        <v>#REF!</v>
      </c>
      <c r="AC62" s="6" t="e">
        <f>IF('MATRIZ DE RIESGOS'!#REF!="","",'MATRIZ DE RIESGOS'!#REF!)</f>
        <v>#REF!</v>
      </c>
      <c r="AD62" s="6" t="e">
        <f>IF('MATRIZ DE RIESGOS'!#REF!="","",'MATRIZ DE RIESGOS'!#REF!)</f>
        <v>#REF!</v>
      </c>
      <c r="AE62" s="6" t="e">
        <f>IF('MATRIZ DE RIESGOS'!#REF!="","",'MATRIZ DE RIESGOS'!#REF!)</f>
        <v>#REF!</v>
      </c>
      <c r="AF62" s="45" t="e">
        <f>IF('MATRIZ DE RIESGOS'!#REF!="","",'MATRIZ DE RIESGOS'!#REF!)</f>
        <v>#REF!</v>
      </c>
      <c r="AG62" s="45" t="e">
        <f>IF('MATRIZ DE RIESGOS'!#REF!="","",'MATRIZ DE RIESGOS'!#REF!)</f>
        <v>#REF!</v>
      </c>
    </row>
    <row r="63" spans="2:33" s="1" customFormat="1" ht="15" x14ac:dyDescent="0.25">
      <c r="B63" s="43" t="e">
        <f>IF('MATRIZ DE RIESGOS'!#REF!="","",'MATRIZ DE RIESGOS'!#REF!)</f>
        <v>#REF!</v>
      </c>
      <c r="C63" s="43" t="e">
        <f>IF('MATRIZ DE RIESGOS'!#REF!="","",'MATRIZ DE RIESGOS'!#REF!)</f>
        <v>#REF!</v>
      </c>
      <c r="D63" s="44" t="e">
        <f>IF('MATRIZ DE RIESGOS'!#REF!="","",'MATRIZ DE RIESGOS'!#REF!)</f>
        <v>#REF!</v>
      </c>
      <c r="E63" s="6" t="e">
        <f>IF('MATRIZ DE RIESGOS'!#REF!="","",'MATRIZ DE RIESGOS'!#REF!)</f>
        <v>#REF!</v>
      </c>
      <c r="F63" s="6" t="e">
        <f>IF('MATRIZ DE RIESGOS'!#REF!="","",'MATRIZ DE RIESGOS'!#REF!)</f>
        <v>#REF!</v>
      </c>
      <c r="G63" s="6" t="e">
        <f>IF('MATRIZ DE RIESGOS'!#REF!="","",'MATRIZ DE RIESGOS'!#REF!)</f>
        <v>#REF!</v>
      </c>
      <c r="H63" s="6" t="e">
        <f>IF('MATRIZ DE RIESGOS'!#REF!="","",'MATRIZ DE RIESGOS'!#REF!)</f>
        <v>#REF!</v>
      </c>
      <c r="I63" s="6" t="e">
        <f>IF('MATRIZ DE RIESGOS'!#REF!="","",'MATRIZ DE RIESGOS'!#REF!)</f>
        <v>#REF!</v>
      </c>
      <c r="J63" s="6" t="e">
        <f>IF('MATRIZ DE RIESGOS'!#REF!="","",'MATRIZ DE RIESGOS'!#REF!)</f>
        <v>#REF!</v>
      </c>
      <c r="K63" s="6" t="e">
        <f>IF('MATRIZ DE RIESGOS'!#REF!="","",'MATRIZ DE RIESGOS'!#REF!)</f>
        <v>#REF!</v>
      </c>
      <c r="L63" s="6" t="e">
        <f>IF('MATRIZ DE RIESGOS'!#REF!="","",'MATRIZ DE RIESGOS'!#REF!)</f>
        <v>#REF!</v>
      </c>
      <c r="M63" s="6" t="e">
        <f>IF('MATRIZ DE RIESGOS'!#REF!="","",'MATRIZ DE RIESGOS'!#REF!)</f>
        <v>#REF!</v>
      </c>
      <c r="N63" s="6" t="e">
        <f>IF('MATRIZ DE RIESGOS'!#REF!="","",'MATRIZ DE RIESGOS'!#REF!)</f>
        <v>#REF!</v>
      </c>
      <c r="O63" s="6" t="e">
        <f>IF('MATRIZ DE RIESGOS'!#REF!="","",'MATRIZ DE RIESGOS'!#REF!)</f>
        <v>#REF!</v>
      </c>
      <c r="P63" s="6" t="e">
        <f>IF('MATRIZ DE RIESGOS'!#REF!="","",'MATRIZ DE RIESGOS'!#REF!)</f>
        <v>#REF!</v>
      </c>
      <c r="Q63" s="6" t="e">
        <f>IF('MATRIZ DE RIESGOS'!#REF!="","",'MATRIZ DE RIESGOS'!#REF!)</f>
        <v>#REF!</v>
      </c>
      <c r="R63" s="6" t="e">
        <f>IF('MATRIZ DE RIESGOS'!#REF!="","",'MATRIZ DE RIESGOS'!#REF!)</f>
        <v>#REF!</v>
      </c>
      <c r="S63" s="47" t="e">
        <f>IF('MATRIZ DE RIESGOS'!#REF!="","",'MATRIZ DE RIESGOS'!#REF!)</f>
        <v>#REF!</v>
      </c>
      <c r="T63" s="47" t="e">
        <f>IF('MATRIZ DE RIESGOS'!#REF!="","",'MATRIZ DE RIESGOS'!#REF!)</f>
        <v>#REF!</v>
      </c>
      <c r="U63" s="43" t="e">
        <f>IF('MATRIZ DE RIESGOS'!#REF!="","",'MATRIZ DE RIESGOS'!#REF!)</f>
        <v>#REF!</v>
      </c>
      <c r="V63" s="43" t="e">
        <f>IF('MATRIZ DE RIESGOS'!#REF!="","",'MATRIZ DE RIESGOS'!#REF!)</f>
        <v>#REF!</v>
      </c>
      <c r="W63" s="43" t="e">
        <f>IF('MATRIZ DE RIESGOS'!#REF!="","",'MATRIZ DE RIESGOS'!#REF!)</f>
        <v>#REF!</v>
      </c>
      <c r="X63" s="43" t="e">
        <f>IF('MATRIZ DE RIESGOS'!#REF!="","",'MATRIZ DE RIESGOS'!#REF!)</f>
        <v>#REF!</v>
      </c>
      <c r="Y63" s="46" t="e">
        <f>IF('MATRIZ DE RIESGOS'!#REF!="","",'MATRIZ DE RIESGOS'!#REF!)</f>
        <v>#REF!</v>
      </c>
      <c r="Z63" s="81" t="e">
        <f>IF('MATRIZ DE RIESGOS'!#REF!="","",'MATRIZ DE RIESGOS'!#REF!)</f>
        <v>#REF!</v>
      </c>
      <c r="AA63" s="6" t="e">
        <f>IF('MATRIZ DE RIESGOS'!#REF!="","",'MATRIZ DE RIESGOS'!#REF!)</f>
        <v>#REF!</v>
      </c>
      <c r="AB63" s="6" t="e">
        <f>IF('MATRIZ DE RIESGOS'!#REF!="","",'MATRIZ DE RIESGOS'!#REF!)</f>
        <v>#REF!</v>
      </c>
      <c r="AC63" s="6" t="e">
        <f>IF('MATRIZ DE RIESGOS'!#REF!="","",'MATRIZ DE RIESGOS'!#REF!)</f>
        <v>#REF!</v>
      </c>
      <c r="AD63" s="6" t="e">
        <f>IF('MATRIZ DE RIESGOS'!#REF!="","",'MATRIZ DE RIESGOS'!#REF!)</f>
        <v>#REF!</v>
      </c>
      <c r="AE63" s="6" t="e">
        <f>IF('MATRIZ DE RIESGOS'!#REF!="","",'MATRIZ DE RIESGOS'!#REF!)</f>
        <v>#REF!</v>
      </c>
      <c r="AF63" s="45" t="e">
        <f>IF('MATRIZ DE RIESGOS'!#REF!="","",'MATRIZ DE RIESGOS'!#REF!)</f>
        <v>#REF!</v>
      </c>
      <c r="AG63" s="45" t="e">
        <f>IF('MATRIZ DE RIESGOS'!#REF!="","",'MATRIZ DE RIESGOS'!#REF!)</f>
        <v>#REF!</v>
      </c>
    </row>
    <row r="64" spans="2:33" s="1" customFormat="1" ht="15" x14ac:dyDescent="0.25">
      <c r="B64" s="43" t="e">
        <f>IF('MATRIZ DE RIESGOS'!#REF!="","",'MATRIZ DE RIESGOS'!#REF!)</f>
        <v>#REF!</v>
      </c>
      <c r="C64" s="43" t="e">
        <f>IF('MATRIZ DE RIESGOS'!#REF!="","",'MATRIZ DE RIESGOS'!#REF!)</f>
        <v>#REF!</v>
      </c>
      <c r="D64" s="44" t="e">
        <f>IF('MATRIZ DE RIESGOS'!#REF!="","",'MATRIZ DE RIESGOS'!#REF!)</f>
        <v>#REF!</v>
      </c>
      <c r="E64" s="6" t="e">
        <f>IF('MATRIZ DE RIESGOS'!#REF!="","",'MATRIZ DE RIESGOS'!#REF!)</f>
        <v>#REF!</v>
      </c>
      <c r="F64" s="6" t="e">
        <f>IF('MATRIZ DE RIESGOS'!#REF!="","",'MATRIZ DE RIESGOS'!#REF!)</f>
        <v>#REF!</v>
      </c>
      <c r="G64" s="6" t="e">
        <f>IF('MATRIZ DE RIESGOS'!#REF!="","",'MATRIZ DE RIESGOS'!#REF!)</f>
        <v>#REF!</v>
      </c>
      <c r="H64" s="6" t="e">
        <f>IF('MATRIZ DE RIESGOS'!#REF!="","",'MATRIZ DE RIESGOS'!#REF!)</f>
        <v>#REF!</v>
      </c>
      <c r="I64" s="6" t="e">
        <f>IF('MATRIZ DE RIESGOS'!#REF!="","",'MATRIZ DE RIESGOS'!#REF!)</f>
        <v>#REF!</v>
      </c>
      <c r="J64" s="6" t="e">
        <f>IF('MATRIZ DE RIESGOS'!#REF!="","",'MATRIZ DE RIESGOS'!#REF!)</f>
        <v>#REF!</v>
      </c>
      <c r="K64" s="6" t="e">
        <f>IF('MATRIZ DE RIESGOS'!#REF!="","",'MATRIZ DE RIESGOS'!#REF!)</f>
        <v>#REF!</v>
      </c>
      <c r="L64" s="6" t="e">
        <f>IF('MATRIZ DE RIESGOS'!#REF!="","",'MATRIZ DE RIESGOS'!#REF!)</f>
        <v>#REF!</v>
      </c>
      <c r="M64" s="6" t="e">
        <f>IF('MATRIZ DE RIESGOS'!#REF!="","",'MATRIZ DE RIESGOS'!#REF!)</f>
        <v>#REF!</v>
      </c>
      <c r="N64" s="6" t="e">
        <f>IF('MATRIZ DE RIESGOS'!#REF!="","",'MATRIZ DE RIESGOS'!#REF!)</f>
        <v>#REF!</v>
      </c>
      <c r="O64" s="6" t="e">
        <f>IF('MATRIZ DE RIESGOS'!#REF!="","",'MATRIZ DE RIESGOS'!#REF!)</f>
        <v>#REF!</v>
      </c>
      <c r="P64" s="6" t="e">
        <f>IF('MATRIZ DE RIESGOS'!#REF!="","",'MATRIZ DE RIESGOS'!#REF!)</f>
        <v>#REF!</v>
      </c>
      <c r="Q64" s="6" t="e">
        <f>IF('MATRIZ DE RIESGOS'!#REF!="","",'MATRIZ DE RIESGOS'!#REF!)</f>
        <v>#REF!</v>
      </c>
      <c r="R64" s="6" t="e">
        <f>IF('MATRIZ DE RIESGOS'!#REF!="","",'MATRIZ DE RIESGOS'!#REF!)</f>
        <v>#REF!</v>
      </c>
      <c r="S64" s="47" t="e">
        <f>IF('MATRIZ DE RIESGOS'!#REF!="","",'MATRIZ DE RIESGOS'!#REF!)</f>
        <v>#REF!</v>
      </c>
      <c r="T64" s="47" t="e">
        <f>IF('MATRIZ DE RIESGOS'!#REF!="","",'MATRIZ DE RIESGOS'!#REF!)</f>
        <v>#REF!</v>
      </c>
      <c r="U64" s="43" t="e">
        <f>IF('MATRIZ DE RIESGOS'!#REF!="","",'MATRIZ DE RIESGOS'!#REF!)</f>
        <v>#REF!</v>
      </c>
      <c r="V64" s="43" t="e">
        <f>IF('MATRIZ DE RIESGOS'!#REF!="","",'MATRIZ DE RIESGOS'!#REF!)</f>
        <v>#REF!</v>
      </c>
      <c r="W64" s="43" t="e">
        <f>IF('MATRIZ DE RIESGOS'!#REF!="","",'MATRIZ DE RIESGOS'!#REF!)</f>
        <v>#REF!</v>
      </c>
      <c r="X64" s="43" t="e">
        <f>IF('MATRIZ DE RIESGOS'!#REF!="","",'MATRIZ DE RIESGOS'!#REF!)</f>
        <v>#REF!</v>
      </c>
      <c r="Y64" s="46" t="e">
        <f>IF('MATRIZ DE RIESGOS'!#REF!="","",'MATRIZ DE RIESGOS'!#REF!)</f>
        <v>#REF!</v>
      </c>
      <c r="Z64" s="81" t="e">
        <f>IF('MATRIZ DE RIESGOS'!#REF!="","",'MATRIZ DE RIESGOS'!#REF!)</f>
        <v>#REF!</v>
      </c>
      <c r="AA64" s="6" t="e">
        <f>IF('MATRIZ DE RIESGOS'!#REF!="","",'MATRIZ DE RIESGOS'!#REF!)</f>
        <v>#REF!</v>
      </c>
      <c r="AB64" s="6" t="e">
        <f>IF('MATRIZ DE RIESGOS'!#REF!="","",'MATRIZ DE RIESGOS'!#REF!)</f>
        <v>#REF!</v>
      </c>
      <c r="AC64" s="6" t="e">
        <f>IF('MATRIZ DE RIESGOS'!#REF!="","",'MATRIZ DE RIESGOS'!#REF!)</f>
        <v>#REF!</v>
      </c>
      <c r="AD64" s="6" t="e">
        <f>IF('MATRIZ DE RIESGOS'!#REF!="","",'MATRIZ DE RIESGOS'!#REF!)</f>
        <v>#REF!</v>
      </c>
      <c r="AE64" s="6" t="e">
        <f>IF('MATRIZ DE RIESGOS'!#REF!="","",'MATRIZ DE RIESGOS'!#REF!)</f>
        <v>#REF!</v>
      </c>
      <c r="AF64" s="45" t="e">
        <f>IF('MATRIZ DE RIESGOS'!#REF!="","",'MATRIZ DE RIESGOS'!#REF!)</f>
        <v>#REF!</v>
      </c>
      <c r="AG64" s="45" t="e">
        <f>IF('MATRIZ DE RIESGOS'!#REF!="","",'MATRIZ DE RIESGOS'!#REF!)</f>
        <v>#REF!</v>
      </c>
    </row>
    <row r="65" spans="2:33" s="1" customFormat="1" ht="15" x14ac:dyDescent="0.25">
      <c r="B65" s="43" t="e">
        <f>IF('MATRIZ DE RIESGOS'!#REF!="","",'MATRIZ DE RIESGOS'!#REF!)</f>
        <v>#REF!</v>
      </c>
      <c r="C65" s="43" t="e">
        <f>IF('MATRIZ DE RIESGOS'!#REF!="","",'MATRIZ DE RIESGOS'!#REF!)</f>
        <v>#REF!</v>
      </c>
      <c r="D65" s="44" t="e">
        <f>IF('MATRIZ DE RIESGOS'!#REF!="","",'MATRIZ DE RIESGOS'!#REF!)</f>
        <v>#REF!</v>
      </c>
      <c r="E65" s="6" t="e">
        <f>IF('MATRIZ DE RIESGOS'!#REF!="","",'MATRIZ DE RIESGOS'!#REF!)</f>
        <v>#REF!</v>
      </c>
      <c r="F65" s="6" t="e">
        <f>IF('MATRIZ DE RIESGOS'!#REF!="","",'MATRIZ DE RIESGOS'!#REF!)</f>
        <v>#REF!</v>
      </c>
      <c r="G65" s="6" t="e">
        <f>IF('MATRIZ DE RIESGOS'!#REF!="","",'MATRIZ DE RIESGOS'!#REF!)</f>
        <v>#REF!</v>
      </c>
      <c r="H65" s="6" t="e">
        <f>IF('MATRIZ DE RIESGOS'!#REF!="","",'MATRIZ DE RIESGOS'!#REF!)</f>
        <v>#REF!</v>
      </c>
      <c r="I65" s="6" t="e">
        <f>IF('MATRIZ DE RIESGOS'!#REF!="","",'MATRIZ DE RIESGOS'!#REF!)</f>
        <v>#REF!</v>
      </c>
      <c r="J65" s="6" t="e">
        <f>IF('MATRIZ DE RIESGOS'!#REF!="","",'MATRIZ DE RIESGOS'!#REF!)</f>
        <v>#REF!</v>
      </c>
      <c r="K65" s="6" t="e">
        <f>IF('MATRIZ DE RIESGOS'!#REF!="","",'MATRIZ DE RIESGOS'!#REF!)</f>
        <v>#REF!</v>
      </c>
      <c r="L65" s="6" t="e">
        <f>IF('MATRIZ DE RIESGOS'!#REF!="","",'MATRIZ DE RIESGOS'!#REF!)</f>
        <v>#REF!</v>
      </c>
      <c r="M65" s="6" t="e">
        <f>IF('MATRIZ DE RIESGOS'!#REF!="","",'MATRIZ DE RIESGOS'!#REF!)</f>
        <v>#REF!</v>
      </c>
      <c r="N65" s="6" t="e">
        <f>IF('MATRIZ DE RIESGOS'!#REF!="","",'MATRIZ DE RIESGOS'!#REF!)</f>
        <v>#REF!</v>
      </c>
      <c r="O65" s="6" t="e">
        <f>IF('MATRIZ DE RIESGOS'!#REF!="","",'MATRIZ DE RIESGOS'!#REF!)</f>
        <v>#REF!</v>
      </c>
      <c r="P65" s="6" t="e">
        <f>IF('MATRIZ DE RIESGOS'!#REF!="","",'MATRIZ DE RIESGOS'!#REF!)</f>
        <v>#REF!</v>
      </c>
      <c r="Q65" s="6" t="e">
        <f>IF('MATRIZ DE RIESGOS'!#REF!="","",'MATRIZ DE RIESGOS'!#REF!)</f>
        <v>#REF!</v>
      </c>
      <c r="R65" s="6" t="e">
        <f>IF('MATRIZ DE RIESGOS'!#REF!="","",'MATRIZ DE RIESGOS'!#REF!)</f>
        <v>#REF!</v>
      </c>
      <c r="S65" s="47" t="e">
        <f>IF('MATRIZ DE RIESGOS'!#REF!="","",'MATRIZ DE RIESGOS'!#REF!)</f>
        <v>#REF!</v>
      </c>
      <c r="T65" s="47" t="e">
        <f>IF('MATRIZ DE RIESGOS'!#REF!="","",'MATRIZ DE RIESGOS'!#REF!)</f>
        <v>#REF!</v>
      </c>
      <c r="U65" s="43" t="e">
        <f>IF('MATRIZ DE RIESGOS'!#REF!="","",'MATRIZ DE RIESGOS'!#REF!)</f>
        <v>#REF!</v>
      </c>
      <c r="V65" s="43" t="e">
        <f>IF('MATRIZ DE RIESGOS'!#REF!="","",'MATRIZ DE RIESGOS'!#REF!)</f>
        <v>#REF!</v>
      </c>
      <c r="W65" s="43" t="e">
        <f>IF('MATRIZ DE RIESGOS'!#REF!="","",'MATRIZ DE RIESGOS'!#REF!)</f>
        <v>#REF!</v>
      </c>
      <c r="X65" s="43" t="e">
        <f>IF('MATRIZ DE RIESGOS'!#REF!="","",'MATRIZ DE RIESGOS'!#REF!)</f>
        <v>#REF!</v>
      </c>
      <c r="Y65" s="46" t="e">
        <f>IF('MATRIZ DE RIESGOS'!#REF!="","",'MATRIZ DE RIESGOS'!#REF!)</f>
        <v>#REF!</v>
      </c>
      <c r="Z65" s="81" t="e">
        <f>IF('MATRIZ DE RIESGOS'!#REF!="","",'MATRIZ DE RIESGOS'!#REF!)</f>
        <v>#REF!</v>
      </c>
      <c r="AA65" s="6" t="e">
        <f>IF('MATRIZ DE RIESGOS'!#REF!="","",'MATRIZ DE RIESGOS'!#REF!)</f>
        <v>#REF!</v>
      </c>
      <c r="AB65" s="6" t="e">
        <f>IF('MATRIZ DE RIESGOS'!#REF!="","",'MATRIZ DE RIESGOS'!#REF!)</f>
        <v>#REF!</v>
      </c>
      <c r="AC65" s="6" t="e">
        <f>IF('MATRIZ DE RIESGOS'!#REF!="","",'MATRIZ DE RIESGOS'!#REF!)</f>
        <v>#REF!</v>
      </c>
      <c r="AD65" s="6" t="e">
        <f>IF('MATRIZ DE RIESGOS'!#REF!="","",'MATRIZ DE RIESGOS'!#REF!)</f>
        <v>#REF!</v>
      </c>
      <c r="AE65" s="6" t="e">
        <f>IF('MATRIZ DE RIESGOS'!#REF!="","",'MATRIZ DE RIESGOS'!#REF!)</f>
        <v>#REF!</v>
      </c>
      <c r="AF65" s="45" t="e">
        <f>IF('MATRIZ DE RIESGOS'!#REF!="","",'MATRIZ DE RIESGOS'!#REF!)</f>
        <v>#REF!</v>
      </c>
      <c r="AG65" s="45" t="e">
        <f>IF('MATRIZ DE RIESGOS'!#REF!="","",'MATRIZ DE RIESGOS'!#REF!)</f>
        <v>#REF!</v>
      </c>
    </row>
    <row r="66" spans="2:33" s="1" customFormat="1" ht="15" x14ac:dyDescent="0.25">
      <c r="B66" s="43" t="e">
        <f>IF('MATRIZ DE RIESGOS'!#REF!="","",'MATRIZ DE RIESGOS'!#REF!)</f>
        <v>#REF!</v>
      </c>
      <c r="C66" s="43" t="e">
        <f>IF('MATRIZ DE RIESGOS'!#REF!="","",'MATRIZ DE RIESGOS'!#REF!)</f>
        <v>#REF!</v>
      </c>
      <c r="D66" s="44" t="e">
        <f>IF('MATRIZ DE RIESGOS'!#REF!="","",'MATRIZ DE RIESGOS'!#REF!)</f>
        <v>#REF!</v>
      </c>
      <c r="E66" s="6" t="e">
        <f>IF('MATRIZ DE RIESGOS'!#REF!="","",'MATRIZ DE RIESGOS'!#REF!)</f>
        <v>#REF!</v>
      </c>
      <c r="F66" s="6" t="e">
        <f>IF('MATRIZ DE RIESGOS'!#REF!="","",'MATRIZ DE RIESGOS'!#REF!)</f>
        <v>#REF!</v>
      </c>
      <c r="G66" s="6" t="e">
        <f>IF('MATRIZ DE RIESGOS'!#REF!="","",'MATRIZ DE RIESGOS'!#REF!)</f>
        <v>#REF!</v>
      </c>
      <c r="H66" s="6" t="e">
        <f>IF('MATRIZ DE RIESGOS'!#REF!="","",'MATRIZ DE RIESGOS'!#REF!)</f>
        <v>#REF!</v>
      </c>
      <c r="I66" s="6" t="e">
        <f>IF('MATRIZ DE RIESGOS'!#REF!="","",'MATRIZ DE RIESGOS'!#REF!)</f>
        <v>#REF!</v>
      </c>
      <c r="J66" s="6" t="e">
        <f>IF('MATRIZ DE RIESGOS'!#REF!="","",'MATRIZ DE RIESGOS'!#REF!)</f>
        <v>#REF!</v>
      </c>
      <c r="K66" s="6" t="e">
        <f>IF('MATRIZ DE RIESGOS'!#REF!="","",'MATRIZ DE RIESGOS'!#REF!)</f>
        <v>#REF!</v>
      </c>
      <c r="L66" s="6" t="e">
        <f>IF('MATRIZ DE RIESGOS'!#REF!="","",'MATRIZ DE RIESGOS'!#REF!)</f>
        <v>#REF!</v>
      </c>
      <c r="M66" s="6" t="e">
        <f>IF('MATRIZ DE RIESGOS'!#REF!="","",'MATRIZ DE RIESGOS'!#REF!)</f>
        <v>#REF!</v>
      </c>
      <c r="N66" s="6" t="e">
        <f>IF('MATRIZ DE RIESGOS'!#REF!="","",'MATRIZ DE RIESGOS'!#REF!)</f>
        <v>#REF!</v>
      </c>
      <c r="O66" s="6" t="e">
        <f>IF('MATRIZ DE RIESGOS'!#REF!="","",'MATRIZ DE RIESGOS'!#REF!)</f>
        <v>#REF!</v>
      </c>
      <c r="P66" s="6" t="e">
        <f>IF('MATRIZ DE RIESGOS'!#REF!="","",'MATRIZ DE RIESGOS'!#REF!)</f>
        <v>#REF!</v>
      </c>
      <c r="Q66" s="6" t="e">
        <f>IF('MATRIZ DE RIESGOS'!#REF!="","",'MATRIZ DE RIESGOS'!#REF!)</f>
        <v>#REF!</v>
      </c>
      <c r="R66" s="6" t="e">
        <f>IF('MATRIZ DE RIESGOS'!#REF!="","",'MATRIZ DE RIESGOS'!#REF!)</f>
        <v>#REF!</v>
      </c>
      <c r="S66" s="47" t="e">
        <f>IF('MATRIZ DE RIESGOS'!#REF!="","",'MATRIZ DE RIESGOS'!#REF!)</f>
        <v>#REF!</v>
      </c>
      <c r="T66" s="47" t="e">
        <f>IF('MATRIZ DE RIESGOS'!#REF!="","",'MATRIZ DE RIESGOS'!#REF!)</f>
        <v>#REF!</v>
      </c>
      <c r="U66" s="43" t="e">
        <f>IF('MATRIZ DE RIESGOS'!#REF!="","",'MATRIZ DE RIESGOS'!#REF!)</f>
        <v>#REF!</v>
      </c>
      <c r="V66" s="43" t="e">
        <f>IF('MATRIZ DE RIESGOS'!#REF!="","",'MATRIZ DE RIESGOS'!#REF!)</f>
        <v>#REF!</v>
      </c>
      <c r="W66" s="43" t="e">
        <f>IF('MATRIZ DE RIESGOS'!#REF!="","",'MATRIZ DE RIESGOS'!#REF!)</f>
        <v>#REF!</v>
      </c>
      <c r="X66" s="43" t="e">
        <f>IF('MATRIZ DE RIESGOS'!#REF!="","",'MATRIZ DE RIESGOS'!#REF!)</f>
        <v>#REF!</v>
      </c>
      <c r="Y66" s="46" t="e">
        <f>IF('MATRIZ DE RIESGOS'!#REF!="","",'MATRIZ DE RIESGOS'!#REF!)</f>
        <v>#REF!</v>
      </c>
      <c r="Z66" s="81" t="e">
        <f>IF('MATRIZ DE RIESGOS'!#REF!="","",'MATRIZ DE RIESGOS'!#REF!)</f>
        <v>#REF!</v>
      </c>
      <c r="AA66" s="6" t="e">
        <f>IF('MATRIZ DE RIESGOS'!#REF!="","",'MATRIZ DE RIESGOS'!#REF!)</f>
        <v>#REF!</v>
      </c>
      <c r="AB66" s="6" t="e">
        <f>IF('MATRIZ DE RIESGOS'!#REF!="","",'MATRIZ DE RIESGOS'!#REF!)</f>
        <v>#REF!</v>
      </c>
      <c r="AC66" s="6" t="e">
        <f>IF('MATRIZ DE RIESGOS'!#REF!="","",'MATRIZ DE RIESGOS'!#REF!)</f>
        <v>#REF!</v>
      </c>
      <c r="AD66" s="6" t="e">
        <f>IF('MATRIZ DE RIESGOS'!#REF!="","",'MATRIZ DE RIESGOS'!#REF!)</f>
        <v>#REF!</v>
      </c>
      <c r="AE66" s="6" t="e">
        <f>IF('MATRIZ DE RIESGOS'!#REF!="","",'MATRIZ DE RIESGOS'!#REF!)</f>
        <v>#REF!</v>
      </c>
      <c r="AF66" s="45" t="e">
        <f>IF('MATRIZ DE RIESGOS'!#REF!="","",'MATRIZ DE RIESGOS'!#REF!)</f>
        <v>#REF!</v>
      </c>
      <c r="AG66" s="45" t="e">
        <f>IF('MATRIZ DE RIESGOS'!#REF!="","",'MATRIZ DE RIESGOS'!#REF!)</f>
        <v>#REF!</v>
      </c>
    </row>
    <row r="67" spans="2:33" s="1" customFormat="1" ht="15" x14ac:dyDescent="0.25">
      <c r="B67" s="43" t="e">
        <f>IF('MATRIZ DE RIESGOS'!#REF!="","",'MATRIZ DE RIESGOS'!#REF!)</f>
        <v>#REF!</v>
      </c>
      <c r="C67" s="43" t="e">
        <f>IF('MATRIZ DE RIESGOS'!#REF!="","",'MATRIZ DE RIESGOS'!#REF!)</f>
        <v>#REF!</v>
      </c>
      <c r="D67" s="44" t="e">
        <f>IF('MATRIZ DE RIESGOS'!#REF!="","",'MATRIZ DE RIESGOS'!#REF!)</f>
        <v>#REF!</v>
      </c>
      <c r="E67" s="6" t="e">
        <f>IF('MATRIZ DE RIESGOS'!#REF!="","",'MATRIZ DE RIESGOS'!#REF!)</f>
        <v>#REF!</v>
      </c>
      <c r="F67" s="6" t="e">
        <f>IF('MATRIZ DE RIESGOS'!#REF!="","",'MATRIZ DE RIESGOS'!#REF!)</f>
        <v>#REF!</v>
      </c>
      <c r="G67" s="6" t="e">
        <f>IF('MATRIZ DE RIESGOS'!#REF!="","",'MATRIZ DE RIESGOS'!#REF!)</f>
        <v>#REF!</v>
      </c>
      <c r="H67" s="6" t="e">
        <f>IF('MATRIZ DE RIESGOS'!#REF!="","",'MATRIZ DE RIESGOS'!#REF!)</f>
        <v>#REF!</v>
      </c>
      <c r="I67" s="6" t="e">
        <f>IF('MATRIZ DE RIESGOS'!#REF!="","",'MATRIZ DE RIESGOS'!#REF!)</f>
        <v>#REF!</v>
      </c>
      <c r="J67" s="6" t="e">
        <f>IF('MATRIZ DE RIESGOS'!#REF!="","",'MATRIZ DE RIESGOS'!#REF!)</f>
        <v>#REF!</v>
      </c>
      <c r="K67" s="6" t="e">
        <f>IF('MATRIZ DE RIESGOS'!#REF!="","",'MATRIZ DE RIESGOS'!#REF!)</f>
        <v>#REF!</v>
      </c>
      <c r="L67" s="6" t="e">
        <f>IF('MATRIZ DE RIESGOS'!#REF!="","",'MATRIZ DE RIESGOS'!#REF!)</f>
        <v>#REF!</v>
      </c>
      <c r="M67" s="6" t="e">
        <f>IF('MATRIZ DE RIESGOS'!#REF!="","",'MATRIZ DE RIESGOS'!#REF!)</f>
        <v>#REF!</v>
      </c>
      <c r="N67" s="6" t="e">
        <f>IF('MATRIZ DE RIESGOS'!#REF!="","",'MATRIZ DE RIESGOS'!#REF!)</f>
        <v>#REF!</v>
      </c>
      <c r="O67" s="6" t="e">
        <f>IF('MATRIZ DE RIESGOS'!#REF!="","",'MATRIZ DE RIESGOS'!#REF!)</f>
        <v>#REF!</v>
      </c>
      <c r="P67" s="6" t="e">
        <f>IF('MATRIZ DE RIESGOS'!#REF!="","",'MATRIZ DE RIESGOS'!#REF!)</f>
        <v>#REF!</v>
      </c>
      <c r="Q67" s="6" t="e">
        <f>IF('MATRIZ DE RIESGOS'!#REF!="","",'MATRIZ DE RIESGOS'!#REF!)</f>
        <v>#REF!</v>
      </c>
      <c r="R67" s="6" t="e">
        <f>IF('MATRIZ DE RIESGOS'!#REF!="","",'MATRIZ DE RIESGOS'!#REF!)</f>
        <v>#REF!</v>
      </c>
      <c r="S67" s="47" t="e">
        <f>IF('MATRIZ DE RIESGOS'!#REF!="","",'MATRIZ DE RIESGOS'!#REF!)</f>
        <v>#REF!</v>
      </c>
      <c r="T67" s="47" t="e">
        <f>IF('MATRIZ DE RIESGOS'!#REF!="","",'MATRIZ DE RIESGOS'!#REF!)</f>
        <v>#REF!</v>
      </c>
      <c r="U67" s="43" t="e">
        <f>IF('MATRIZ DE RIESGOS'!#REF!="","",'MATRIZ DE RIESGOS'!#REF!)</f>
        <v>#REF!</v>
      </c>
      <c r="V67" s="43" t="e">
        <f>IF('MATRIZ DE RIESGOS'!#REF!="","",'MATRIZ DE RIESGOS'!#REF!)</f>
        <v>#REF!</v>
      </c>
      <c r="W67" s="43" t="e">
        <f>IF('MATRIZ DE RIESGOS'!#REF!="","",'MATRIZ DE RIESGOS'!#REF!)</f>
        <v>#REF!</v>
      </c>
      <c r="X67" s="43" t="e">
        <f>IF('MATRIZ DE RIESGOS'!#REF!="","",'MATRIZ DE RIESGOS'!#REF!)</f>
        <v>#REF!</v>
      </c>
      <c r="Y67" s="46" t="e">
        <f>IF('MATRIZ DE RIESGOS'!#REF!="","",'MATRIZ DE RIESGOS'!#REF!)</f>
        <v>#REF!</v>
      </c>
      <c r="Z67" s="81" t="e">
        <f>IF('MATRIZ DE RIESGOS'!#REF!="","",'MATRIZ DE RIESGOS'!#REF!)</f>
        <v>#REF!</v>
      </c>
      <c r="AA67" s="6" t="e">
        <f>IF('MATRIZ DE RIESGOS'!#REF!="","",'MATRIZ DE RIESGOS'!#REF!)</f>
        <v>#REF!</v>
      </c>
      <c r="AB67" s="6" t="e">
        <f>IF('MATRIZ DE RIESGOS'!#REF!="","",'MATRIZ DE RIESGOS'!#REF!)</f>
        <v>#REF!</v>
      </c>
      <c r="AC67" s="6" t="e">
        <f>IF('MATRIZ DE RIESGOS'!#REF!="","",'MATRIZ DE RIESGOS'!#REF!)</f>
        <v>#REF!</v>
      </c>
      <c r="AD67" s="6" t="e">
        <f>IF('MATRIZ DE RIESGOS'!#REF!="","",'MATRIZ DE RIESGOS'!#REF!)</f>
        <v>#REF!</v>
      </c>
      <c r="AE67" s="6" t="e">
        <f>IF('MATRIZ DE RIESGOS'!#REF!="","",'MATRIZ DE RIESGOS'!#REF!)</f>
        <v>#REF!</v>
      </c>
      <c r="AF67" s="45" t="e">
        <f>IF('MATRIZ DE RIESGOS'!#REF!="","",'MATRIZ DE RIESGOS'!#REF!)</f>
        <v>#REF!</v>
      </c>
      <c r="AG67" s="45" t="e">
        <f>IF('MATRIZ DE RIESGOS'!#REF!="","",'MATRIZ DE RIESGOS'!#REF!)</f>
        <v>#REF!</v>
      </c>
    </row>
    <row r="68" spans="2:33" s="1" customFormat="1" ht="15" x14ac:dyDescent="0.25">
      <c r="B68" s="43" t="e">
        <f>IF('MATRIZ DE RIESGOS'!#REF!="","",'MATRIZ DE RIESGOS'!#REF!)</f>
        <v>#REF!</v>
      </c>
      <c r="C68" s="43" t="e">
        <f>IF('MATRIZ DE RIESGOS'!#REF!="","",'MATRIZ DE RIESGOS'!#REF!)</f>
        <v>#REF!</v>
      </c>
      <c r="D68" s="44" t="e">
        <f>IF('MATRIZ DE RIESGOS'!#REF!="","",'MATRIZ DE RIESGOS'!#REF!)</f>
        <v>#REF!</v>
      </c>
      <c r="E68" s="6" t="e">
        <f>IF('MATRIZ DE RIESGOS'!#REF!="","",'MATRIZ DE RIESGOS'!#REF!)</f>
        <v>#REF!</v>
      </c>
      <c r="F68" s="6" t="e">
        <f>IF('MATRIZ DE RIESGOS'!#REF!="","",'MATRIZ DE RIESGOS'!#REF!)</f>
        <v>#REF!</v>
      </c>
      <c r="G68" s="6" t="e">
        <f>IF('MATRIZ DE RIESGOS'!#REF!="","",'MATRIZ DE RIESGOS'!#REF!)</f>
        <v>#REF!</v>
      </c>
      <c r="H68" s="6" t="e">
        <f>IF('MATRIZ DE RIESGOS'!#REF!="","",'MATRIZ DE RIESGOS'!#REF!)</f>
        <v>#REF!</v>
      </c>
      <c r="I68" s="6" t="e">
        <f>IF('MATRIZ DE RIESGOS'!#REF!="","",'MATRIZ DE RIESGOS'!#REF!)</f>
        <v>#REF!</v>
      </c>
      <c r="J68" s="6" t="e">
        <f>IF('MATRIZ DE RIESGOS'!#REF!="","",'MATRIZ DE RIESGOS'!#REF!)</f>
        <v>#REF!</v>
      </c>
      <c r="K68" s="6" t="e">
        <f>IF('MATRIZ DE RIESGOS'!#REF!="","",'MATRIZ DE RIESGOS'!#REF!)</f>
        <v>#REF!</v>
      </c>
      <c r="L68" s="6" t="e">
        <f>IF('MATRIZ DE RIESGOS'!#REF!="","",'MATRIZ DE RIESGOS'!#REF!)</f>
        <v>#REF!</v>
      </c>
      <c r="M68" s="6" t="e">
        <f>IF('MATRIZ DE RIESGOS'!#REF!="","",'MATRIZ DE RIESGOS'!#REF!)</f>
        <v>#REF!</v>
      </c>
      <c r="N68" s="6" t="e">
        <f>IF('MATRIZ DE RIESGOS'!#REF!="","",'MATRIZ DE RIESGOS'!#REF!)</f>
        <v>#REF!</v>
      </c>
      <c r="O68" s="6" t="e">
        <f>IF('MATRIZ DE RIESGOS'!#REF!="","",'MATRIZ DE RIESGOS'!#REF!)</f>
        <v>#REF!</v>
      </c>
      <c r="P68" s="6" t="e">
        <f>IF('MATRIZ DE RIESGOS'!#REF!="","",'MATRIZ DE RIESGOS'!#REF!)</f>
        <v>#REF!</v>
      </c>
      <c r="Q68" s="6" t="e">
        <f>IF('MATRIZ DE RIESGOS'!#REF!="","",'MATRIZ DE RIESGOS'!#REF!)</f>
        <v>#REF!</v>
      </c>
      <c r="R68" s="6" t="e">
        <f>IF('MATRIZ DE RIESGOS'!#REF!="","",'MATRIZ DE RIESGOS'!#REF!)</f>
        <v>#REF!</v>
      </c>
      <c r="S68" s="47" t="e">
        <f>IF('MATRIZ DE RIESGOS'!#REF!="","",'MATRIZ DE RIESGOS'!#REF!)</f>
        <v>#REF!</v>
      </c>
      <c r="T68" s="47" t="e">
        <f>IF('MATRIZ DE RIESGOS'!#REF!="","",'MATRIZ DE RIESGOS'!#REF!)</f>
        <v>#REF!</v>
      </c>
      <c r="U68" s="43" t="e">
        <f>IF('MATRIZ DE RIESGOS'!#REF!="","",'MATRIZ DE RIESGOS'!#REF!)</f>
        <v>#REF!</v>
      </c>
      <c r="V68" s="43" t="e">
        <f>IF('MATRIZ DE RIESGOS'!#REF!="","",'MATRIZ DE RIESGOS'!#REF!)</f>
        <v>#REF!</v>
      </c>
      <c r="W68" s="43" t="e">
        <f>IF('MATRIZ DE RIESGOS'!#REF!="","",'MATRIZ DE RIESGOS'!#REF!)</f>
        <v>#REF!</v>
      </c>
      <c r="X68" s="43" t="e">
        <f>IF('MATRIZ DE RIESGOS'!#REF!="","",'MATRIZ DE RIESGOS'!#REF!)</f>
        <v>#REF!</v>
      </c>
      <c r="Y68" s="46" t="e">
        <f>IF('MATRIZ DE RIESGOS'!#REF!="","",'MATRIZ DE RIESGOS'!#REF!)</f>
        <v>#REF!</v>
      </c>
      <c r="Z68" s="81" t="e">
        <f>IF('MATRIZ DE RIESGOS'!#REF!="","",'MATRIZ DE RIESGOS'!#REF!)</f>
        <v>#REF!</v>
      </c>
      <c r="AA68" s="6" t="e">
        <f>IF('MATRIZ DE RIESGOS'!#REF!="","",'MATRIZ DE RIESGOS'!#REF!)</f>
        <v>#REF!</v>
      </c>
      <c r="AB68" s="6" t="e">
        <f>IF('MATRIZ DE RIESGOS'!#REF!="","",'MATRIZ DE RIESGOS'!#REF!)</f>
        <v>#REF!</v>
      </c>
      <c r="AC68" s="6" t="e">
        <f>IF('MATRIZ DE RIESGOS'!#REF!="","",'MATRIZ DE RIESGOS'!#REF!)</f>
        <v>#REF!</v>
      </c>
      <c r="AD68" s="6" t="e">
        <f>IF('MATRIZ DE RIESGOS'!#REF!="","",'MATRIZ DE RIESGOS'!#REF!)</f>
        <v>#REF!</v>
      </c>
      <c r="AE68" s="6" t="e">
        <f>IF('MATRIZ DE RIESGOS'!#REF!="","",'MATRIZ DE RIESGOS'!#REF!)</f>
        <v>#REF!</v>
      </c>
      <c r="AF68" s="45" t="e">
        <f>IF('MATRIZ DE RIESGOS'!#REF!="","",'MATRIZ DE RIESGOS'!#REF!)</f>
        <v>#REF!</v>
      </c>
      <c r="AG68" s="45" t="e">
        <f>IF('MATRIZ DE RIESGOS'!#REF!="","",'MATRIZ DE RIESGOS'!#REF!)</f>
        <v>#REF!</v>
      </c>
    </row>
    <row r="69" spans="2:33" s="1" customFormat="1" ht="15" x14ac:dyDescent="0.25">
      <c r="B69" s="43" t="e">
        <f>IF('MATRIZ DE RIESGOS'!#REF!="","",'MATRIZ DE RIESGOS'!#REF!)</f>
        <v>#REF!</v>
      </c>
      <c r="C69" s="43" t="e">
        <f>IF('MATRIZ DE RIESGOS'!#REF!="","",'MATRIZ DE RIESGOS'!#REF!)</f>
        <v>#REF!</v>
      </c>
      <c r="D69" s="44" t="e">
        <f>IF('MATRIZ DE RIESGOS'!#REF!="","",'MATRIZ DE RIESGOS'!#REF!)</f>
        <v>#REF!</v>
      </c>
      <c r="E69" s="6" t="e">
        <f>IF('MATRIZ DE RIESGOS'!#REF!="","",'MATRIZ DE RIESGOS'!#REF!)</f>
        <v>#REF!</v>
      </c>
      <c r="F69" s="6" t="e">
        <f>IF('MATRIZ DE RIESGOS'!#REF!="","",'MATRIZ DE RIESGOS'!#REF!)</f>
        <v>#REF!</v>
      </c>
      <c r="G69" s="6" t="e">
        <f>IF('MATRIZ DE RIESGOS'!#REF!="","",'MATRIZ DE RIESGOS'!#REF!)</f>
        <v>#REF!</v>
      </c>
      <c r="H69" s="6" t="e">
        <f>IF('MATRIZ DE RIESGOS'!#REF!="","",'MATRIZ DE RIESGOS'!#REF!)</f>
        <v>#REF!</v>
      </c>
      <c r="I69" s="6" t="e">
        <f>IF('MATRIZ DE RIESGOS'!#REF!="","",'MATRIZ DE RIESGOS'!#REF!)</f>
        <v>#REF!</v>
      </c>
      <c r="J69" s="6" t="e">
        <f>IF('MATRIZ DE RIESGOS'!#REF!="","",'MATRIZ DE RIESGOS'!#REF!)</f>
        <v>#REF!</v>
      </c>
      <c r="K69" s="6" t="e">
        <f>IF('MATRIZ DE RIESGOS'!#REF!="","",'MATRIZ DE RIESGOS'!#REF!)</f>
        <v>#REF!</v>
      </c>
      <c r="L69" s="6" t="e">
        <f>IF('MATRIZ DE RIESGOS'!#REF!="","",'MATRIZ DE RIESGOS'!#REF!)</f>
        <v>#REF!</v>
      </c>
      <c r="M69" s="6" t="e">
        <f>IF('MATRIZ DE RIESGOS'!#REF!="","",'MATRIZ DE RIESGOS'!#REF!)</f>
        <v>#REF!</v>
      </c>
      <c r="N69" s="6" t="e">
        <f>IF('MATRIZ DE RIESGOS'!#REF!="","",'MATRIZ DE RIESGOS'!#REF!)</f>
        <v>#REF!</v>
      </c>
      <c r="O69" s="6" t="e">
        <f>IF('MATRIZ DE RIESGOS'!#REF!="","",'MATRIZ DE RIESGOS'!#REF!)</f>
        <v>#REF!</v>
      </c>
      <c r="P69" s="6" t="e">
        <f>IF('MATRIZ DE RIESGOS'!#REF!="","",'MATRIZ DE RIESGOS'!#REF!)</f>
        <v>#REF!</v>
      </c>
      <c r="Q69" s="6" t="e">
        <f>IF('MATRIZ DE RIESGOS'!#REF!="","",'MATRIZ DE RIESGOS'!#REF!)</f>
        <v>#REF!</v>
      </c>
      <c r="R69" s="6" t="e">
        <f>IF('MATRIZ DE RIESGOS'!#REF!="","",'MATRIZ DE RIESGOS'!#REF!)</f>
        <v>#REF!</v>
      </c>
      <c r="S69" s="47" t="e">
        <f>IF('MATRIZ DE RIESGOS'!#REF!="","",'MATRIZ DE RIESGOS'!#REF!)</f>
        <v>#REF!</v>
      </c>
      <c r="T69" s="47" t="e">
        <f>IF('MATRIZ DE RIESGOS'!#REF!="","",'MATRIZ DE RIESGOS'!#REF!)</f>
        <v>#REF!</v>
      </c>
      <c r="U69" s="43" t="e">
        <f>IF('MATRIZ DE RIESGOS'!#REF!="","",'MATRIZ DE RIESGOS'!#REF!)</f>
        <v>#REF!</v>
      </c>
      <c r="V69" s="43" t="e">
        <f>IF('MATRIZ DE RIESGOS'!#REF!="","",'MATRIZ DE RIESGOS'!#REF!)</f>
        <v>#REF!</v>
      </c>
      <c r="W69" s="43" t="e">
        <f>IF('MATRIZ DE RIESGOS'!#REF!="","",'MATRIZ DE RIESGOS'!#REF!)</f>
        <v>#REF!</v>
      </c>
      <c r="X69" s="43" t="e">
        <f>IF('MATRIZ DE RIESGOS'!#REF!="","",'MATRIZ DE RIESGOS'!#REF!)</f>
        <v>#REF!</v>
      </c>
      <c r="Y69" s="46" t="e">
        <f>IF('MATRIZ DE RIESGOS'!#REF!="","",'MATRIZ DE RIESGOS'!#REF!)</f>
        <v>#REF!</v>
      </c>
      <c r="Z69" s="81" t="e">
        <f>IF('MATRIZ DE RIESGOS'!#REF!="","",'MATRIZ DE RIESGOS'!#REF!)</f>
        <v>#REF!</v>
      </c>
      <c r="AA69" s="6" t="e">
        <f>IF('MATRIZ DE RIESGOS'!#REF!="","",'MATRIZ DE RIESGOS'!#REF!)</f>
        <v>#REF!</v>
      </c>
      <c r="AB69" s="6" t="e">
        <f>IF('MATRIZ DE RIESGOS'!#REF!="","",'MATRIZ DE RIESGOS'!#REF!)</f>
        <v>#REF!</v>
      </c>
      <c r="AC69" s="6" t="e">
        <f>IF('MATRIZ DE RIESGOS'!#REF!="","",'MATRIZ DE RIESGOS'!#REF!)</f>
        <v>#REF!</v>
      </c>
      <c r="AD69" s="6" t="e">
        <f>IF('MATRIZ DE RIESGOS'!#REF!="","",'MATRIZ DE RIESGOS'!#REF!)</f>
        <v>#REF!</v>
      </c>
      <c r="AE69" s="6" t="e">
        <f>IF('MATRIZ DE RIESGOS'!#REF!="","",'MATRIZ DE RIESGOS'!#REF!)</f>
        <v>#REF!</v>
      </c>
      <c r="AF69" s="45" t="e">
        <f>IF('MATRIZ DE RIESGOS'!#REF!="","",'MATRIZ DE RIESGOS'!#REF!)</f>
        <v>#REF!</v>
      </c>
      <c r="AG69" s="45" t="e">
        <f>IF('MATRIZ DE RIESGOS'!#REF!="","",'MATRIZ DE RIESGOS'!#REF!)</f>
        <v>#REF!</v>
      </c>
    </row>
    <row r="70" spans="2:33" s="1" customFormat="1" ht="15" x14ac:dyDescent="0.25">
      <c r="B70" s="43" t="e">
        <f>IF('MATRIZ DE RIESGOS'!#REF!="","",'MATRIZ DE RIESGOS'!#REF!)</f>
        <v>#REF!</v>
      </c>
      <c r="C70" s="43" t="e">
        <f>IF('MATRIZ DE RIESGOS'!#REF!="","",'MATRIZ DE RIESGOS'!#REF!)</f>
        <v>#REF!</v>
      </c>
      <c r="D70" s="44" t="e">
        <f>IF('MATRIZ DE RIESGOS'!#REF!="","",'MATRIZ DE RIESGOS'!#REF!)</f>
        <v>#REF!</v>
      </c>
      <c r="E70" s="6" t="e">
        <f>IF('MATRIZ DE RIESGOS'!#REF!="","",'MATRIZ DE RIESGOS'!#REF!)</f>
        <v>#REF!</v>
      </c>
      <c r="F70" s="6" t="e">
        <f>IF('MATRIZ DE RIESGOS'!#REF!="","",'MATRIZ DE RIESGOS'!#REF!)</f>
        <v>#REF!</v>
      </c>
      <c r="G70" s="6" t="e">
        <f>IF('MATRIZ DE RIESGOS'!#REF!="","",'MATRIZ DE RIESGOS'!#REF!)</f>
        <v>#REF!</v>
      </c>
      <c r="H70" s="6" t="e">
        <f>IF('MATRIZ DE RIESGOS'!#REF!="","",'MATRIZ DE RIESGOS'!#REF!)</f>
        <v>#REF!</v>
      </c>
      <c r="I70" s="6" t="e">
        <f>IF('MATRIZ DE RIESGOS'!#REF!="","",'MATRIZ DE RIESGOS'!#REF!)</f>
        <v>#REF!</v>
      </c>
      <c r="J70" s="6" t="e">
        <f>IF('MATRIZ DE RIESGOS'!#REF!="","",'MATRIZ DE RIESGOS'!#REF!)</f>
        <v>#REF!</v>
      </c>
      <c r="K70" s="6" t="e">
        <f>IF('MATRIZ DE RIESGOS'!#REF!="","",'MATRIZ DE RIESGOS'!#REF!)</f>
        <v>#REF!</v>
      </c>
      <c r="L70" s="6" t="e">
        <f>IF('MATRIZ DE RIESGOS'!#REF!="","",'MATRIZ DE RIESGOS'!#REF!)</f>
        <v>#REF!</v>
      </c>
      <c r="M70" s="6" t="e">
        <f>IF('MATRIZ DE RIESGOS'!#REF!="","",'MATRIZ DE RIESGOS'!#REF!)</f>
        <v>#REF!</v>
      </c>
      <c r="N70" s="6" t="e">
        <f>IF('MATRIZ DE RIESGOS'!#REF!="","",'MATRIZ DE RIESGOS'!#REF!)</f>
        <v>#REF!</v>
      </c>
      <c r="O70" s="6" t="e">
        <f>IF('MATRIZ DE RIESGOS'!#REF!="","",'MATRIZ DE RIESGOS'!#REF!)</f>
        <v>#REF!</v>
      </c>
      <c r="P70" s="6" t="e">
        <f>IF('MATRIZ DE RIESGOS'!#REF!="","",'MATRIZ DE RIESGOS'!#REF!)</f>
        <v>#REF!</v>
      </c>
      <c r="Q70" s="6" t="e">
        <f>IF('MATRIZ DE RIESGOS'!#REF!="","",'MATRIZ DE RIESGOS'!#REF!)</f>
        <v>#REF!</v>
      </c>
      <c r="R70" s="6" t="e">
        <f>IF('MATRIZ DE RIESGOS'!#REF!="","",'MATRIZ DE RIESGOS'!#REF!)</f>
        <v>#REF!</v>
      </c>
      <c r="S70" s="47" t="e">
        <f>IF('MATRIZ DE RIESGOS'!#REF!="","",'MATRIZ DE RIESGOS'!#REF!)</f>
        <v>#REF!</v>
      </c>
      <c r="T70" s="47" t="e">
        <f>IF('MATRIZ DE RIESGOS'!#REF!="","",'MATRIZ DE RIESGOS'!#REF!)</f>
        <v>#REF!</v>
      </c>
      <c r="U70" s="43" t="e">
        <f>IF('MATRIZ DE RIESGOS'!#REF!="","",'MATRIZ DE RIESGOS'!#REF!)</f>
        <v>#REF!</v>
      </c>
      <c r="V70" s="43" t="e">
        <f>IF('MATRIZ DE RIESGOS'!#REF!="","",'MATRIZ DE RIESGOS'!#REF!)</f>
        <v>#REF!</v>
      </c>
      <c r="W70" s="43" t="e">
        <f>IF('MATRIZ DE RIESGOS'!#REF!="","",'MATRIZ DE RIESGOS'!#REF!)</f>
        <v>#REF!</v>
      </c>
      <c r="X70" s="43" t="e">
        <f>IF('MATRIZ DE RIESGOS'!#REF!="","",'MATRIZ DE RIESGOS'!#REF!)</f>
        <v>#REF!</v>
      </c>
      <c r="Y70" s="46" t="e">
        <f>IF('MATRIZ DE RIESGOS'!#REF!="","",'MATRIZ DE RIESGOS'!#REF!)</f>
        <v>#REF!</v>
      </c>
      <c r="Z70" s="81" t="e">
        <f>IF('MATRIZ DE RIESGOS'!#REF!="","",'MATRIZ DE RIESGOS'!#REF!)</f>
        <v>#REF!</v>
      </c>
      <c r="AA70" s="6" t="e">
        <f>IF('MATRIZ DE RIESGOS'!#REF!="","",'MATRIZ DE RIESGOS'!#REF!)</f>
        <v>#REF!</v>
      </c>
      <c r="AB70" s="6" t="e">
        <f>IF('MATRIZ DE RIESGOS'!#REF!="","",'MATRIZ DE RIESGOS'!#REF!)</f>
        <v>#REF!</v>
      </c>
      <c r="AC70" s="6" t="e">
        <f>IF('MATRIZ DE RIESGOS'!#REF!="","",'MATRIZ DE RIESGOS'!#REF!)</f>
        <v>#REF!</v>
      </c>
      <c r="AD70" s="6" t="e">
        <f>IF('MATRIZ DE RIESGOS'!#REF!="","",'MATRIZ DE RIESGOS'!#REF!)</f>
        <v>#REF!</v>
      </c>
      <c r="AE70" s="6" t="e">
        <f>IF('MATRIZ DE RIESGOS'!#REF!="","",'MATRIZ DE RIESGOS'!#REF!)</f>
        <v>#REF!</v>
      </c>
      <c r="AF70" s="45" t="e">
        <f>IF('MATRIZ DE RIESGOS'!#REF!="","",'MATRIZ DE RIESGOS'!#REF!)</f>
        <v>#REF!</v>
      </c>
      <c r="AG70" s="45" t="e">
        <f>IF('MATRIZ DE RIESGOS'!#REF!="","",'MATRIZ DE RIESGOS'!#REF!)</f>
        <v>#REF!</v>
      </c>
    </row>
    <row r="71" spans="2:33" s="1" customFormat="1" ht="15" x14ac:dyDescent="0.25">
      <c r="B71" s="43" t="e">
        <f>IF('MATRIZ DE RIESGOS'!#REF!="","",'MATRIZ DE RIESGOS'!#REF!)</f>
        <v>#REF!</v>
      </c>
      <c r="C71" s="43" t="e">
        <f>IF('MATRIZ DE RIESGOS'!#REF!="","",'MATRIZ DE RIESGOS'!#REF!)</f>
        <v>#REF!</v>
      </c>
      <c r="D71" s="44" t="e">
        <f>IF('MATRIZ DE RIESGOS'!#REF!="","",'MATRIZ DE RIESGOS'!#REF!)</f>
        <v>#REF!</v>
      </c>
      <c r="E71" s="6" t="e">
        <f>IF('MATRIZ DE RIESGOS'!#REF!="","",'MATRIZ DE RIESGOS'!#REF!)</f>
        <v>#REF!</v>
      </c>
      <c r="F71" s="6" t="e">
        <f>IF('MATRIZ DE RIESGOS'!#REF!="","",'MATRIZ DE RIESGOS'!#REF!)</f>
        <v>#REF!</v>
      </c>
      <c r="G71" s="6" t="e">
        <f>IF('MATRIZ DE RIESGOS'!#REF!="","",'MATRIZ DE RIESGOS'!#REF!)</f>
        <v>#REF!</v>
      </c>
      <c r="H71" s="6" t="e">
        <f>IF('MATRIZ DE RIESGOS'!#REF!="","",'MATRIZ DE RIESGOS'!#REF!)</f>
        <v>#REF!</v>
      </c>
      <c r="I71" s="6" t="e">
        <f>IF('MATRIZ DE RIESGOS'!#REF!="","",'MATRIZ DE RIESGOS'!#REF!)</f>
        <v>#REF!</v>
      </c>
      <c r="J71" s="6" t="e">
        <f>IF('MATRIZ DE RIESGOS'!#REF!="","",'MATRIZ DE RIESGOS'!#REF!)</f>
        <v>#REF!</v>
      </c>
      <c r="K71" s="6" t="e">
        <f>IF('MATRIZ DE RIESGOS'!#REF!="","",'MATRIZ DE RIESGOS'!#REF!)</f>
        <v>#REF!</v>
      </c>
      <c r="L71" s="6" t="e">
        <f>IF('MATRIZ DE RIESGOS'!#REF!="","",'MATRIZ DE RIESGOS'!#REF!)</f>
        <v>#REF!</v>
      </c>
      <c r="M71" s="6" t="e">
        <f>IF('MATRIZ DE RIESGOS'!#REF!="","",'MATRIZ DE RIESGOS'!#REF!)</f>
        <v>#REF!</v>
      </c>
      <c r="N71" s="6" t="e">
        <f>IF('MATRIZ DE RIESGOS'!#REF!="","",'MATRIZ DE RIESGOS'!#REF!)</f>
        <v>#REF!</v>
      </c>
      <c r="O71" s="6" t="e">
        <f>IF('MATRIZ DE RIESGOS'!#REF!="","",'MATRIZ DE RIESGOS'!#REF!)</f>
        <v>#REF!</v>
      </c>
      <c r="P71" s="6" t="e">
        <f>IF('MATRIZ DE RIESGOS'!#REF!="","",'MATRIZ DE RIESGOS'!#REF!)</f>
        <v>#REF!</v>
      </c>
      <c r="Q71" s="6" t="e">
        <f>IF('MATRIZ DE RIESGOS'!#REF!="","",'MATRIZ DE RIESGOS'!#REF!)</f>
        <v>#REF!</v>
      </c>
      <c r="R71" s="6" t="e">
        <f>IF('MATRIZ DE RIESGOS'!#REF!="","",'MATRIZ DE RIESGOS'!#REF!)</f>
        <v>#REF!</v>
      </c>
      <c r="S71" s="47" t="e">
        <f>IF('MATRIZ DE RIESGOS'!#REF!="","",'MATRIZ DE RIESGOS'!#REF!)</f>
        <v>#REF!</v>
      </c>
      <c r="T71" s="47" t="e">
        <f>IF('MATRIZ DE RIESGOS'!#REF!="","",'MATRIZ DE RIESGOS'!#REF!)</f>
        <v>#REF!</v>
      </c>
      <c r="U71" s="43" t="e">
        <f>IF('MATRIZ DE RIESGOS'!#REF!="","",'MATRIZ DE RIESGOS'!#REF!)</f>
        <v>#REF!</v>
      </c>
      <c r="V71" s="43" t="e">
        <f>IF('MATRIZ DE RIESGOS'!#REF!="","",'MATRIZ DE RIESGOS'!#REF!)</f>
        <v>#REF!</v>
      </c>
      <c r="W71" s="43" t="e">
        <f>IF('MATRIZ DE RIESGOS'!#REF!="","",'MATRIZ DE RIESGOS'!#REF!)</f>
        <v>#REF!</v>
      </c>
      <c r="X71" s="43" t="e">
        <f>IF('MATRIZ DE RIESGOS'!#REF!="","",'MATRIZ DE RIESGOS'!#REF!)</f>
        <v>#REF!</v>
      </c>
      <c r="Y71" s="46" t="e">
        <f>IF('MATRIZ DE RIESGOS'!#REF!="","",'MATRIZ DE RIESGOS'!#REF!)</f>
        <v>#REF!</v>
      </c>
      <c r="Z71" s="81" t="e">
        <f>IF('MATRIZ DE RIESGOS'!#REF!="","",'MATRIZ DE RIESGOS'!#REF!)</f>
        <v>#REF!</v>
      </c>
      <c r="AA71" s="6" t="e">
        <f>IF('MATRIZ DE RIESGOS'!#REF!="","",'MATRIZ DE RIESGOS'!#REF!)</f>
        <v>#REF!</v>
      </c>
      <c r="AB71" s="6" t="e">
        <f>IF('MATRIZ DE RIESGOS'!#REF!="","",'MATRIZ DE RIESGOS'!#REF!)</f>
        <v>#REF!</v>
      </c>
      <c r="AC71" s="6" t="e">
        <f>IF('MATRIZ DE RIESGOS'!#REF!="","",'MATRIZ DE RIESGOS'!#REF!)</f>
        <v>#REF!</v>
      </c>
      <c r="AD71" s="6" t="e">
        <f>IF('MATRIZ DE RIESGOS'!#REF!="","",'MATRIZ DE RIESGOS'!#REF!)</f>
        <v>#REF!</v>
      </c>
      <c r="AE71" s="6" t="e">
        <f>IF('MATRIZ DE RIESGOS'!#REF!="","",'MATRIZ DE RIESGOS'!#REF!)</f>
        <v>#REF!</v>
      </c>
      <c r="AF71" s="45" t="e">
        <f>IF('MATRIZ DE RIESGOS'!#REF!="","",'MATRIZ DE RIESGOS'!#REF!)</f>
        <v>#REF!</v>
      </c>
      <c r="AG71" s="45" t="e">
        <f>IF('MATRIZ DE RIESGOS'!#REF!="","",'MATRIZ DE RIESGOS'!#REF!)</f>
        <v>#REF!</v>
      </c>
    </row>
    <row r="72" spans="2:33" s="1" customFormat="1" ht="15" x14ac:dyDescent="0.25">
      <c r="B72" s="43" t="e">
        <f>IF('MATRIZ DE RIESGOS'!#REF!="","",'MATRIZ DE RIESGOS'!#REF!)</f>
        <v>#REF!</v>
      </c>
      <c r="C72" s="43" t="e">
        <f>IF('MATRIZ DE RIESGOS'!#REF!="","",'MATRIZ DE RIESGOS'!#REF!)</f>
        <v>#REF!</v>
      </c>
      <c r="D72" s="44" t="e">
        <f>IF('MATRIZ DE RIESGOS'!#REF!="","",'MATRIZ DE RIESGOS'!#REF!)</f>
        <v>#REF!</v>
      </c>
      <c r="E72" s="6" t="e">
        <f>IF('MATRIZ DE RIESGOS'!#REF!="","",'MATRIZ DE RIESGOS'!#REF!)</f>
        <v>#REF!</v>
      </c>
      <c r="F72" s="6" t="e">
        <f>IF('MATRIZ DE RIESGOS'!#REF!="","",'MATRIZ DE RIESGOS'!#REF!)</f>
        <v>#REF!</v>
      </c>
      <c r="G72" s="6" t="e">
        <f>IF('MATRIZ DE RIESGOS'!#REF!="","",'MATRIZ DE RIESGOS'!#REF!)</f>
        <v>#REF!</v>
      </c>
      <c r="H72" s="6" t="e">
        <f>IF('MATRIZ DE RIESGOS'!#REF!="","",'MATRIZ DE RIESGOS'!#REF!)</f>
        <v>#REF!</v>
      </c>
      <c r="I72" s="6" t="e">
        <f>IF('MATRIZ DE RIESGOS'!#REF!="","",'MATRIZ DE RIESGOS'!#REF!)</f>
        <v>#REF!</v>
      </c>
      <c r="J72" s="6" t="e">
        <f>IF('MATRIZ DE RIESGOS'!#REF!="","",'MATRIZ DE RIESGOS'!#REF!)</f>
        <v>#REF!</v>
      </c>
      <c r="K72" s="6" t="e">
        <f>IF('MATRIZ DE RIESGOS'!#REF!="","",'MATRIZ DE RIESGOS'!#REF!)</f>
        <v>#REF!</v>
      </c>
      <c r="L72" s="6" t="e">
        <f>IF('MATRIZ DE RIESGOS'!#REF!="","",'MATRIZ DE RIESGOS'!#REF!)</f>
        <v>#REF!</v>
      </c>
      <c r="M72" s="6" t="e">
        <f>IF('MATRIZ DE RIESGOS'!#REF!="","",'MATRIZ DE RIESGOS'!#REF!)</f>
        <v>#REF!</v>
      </c>
      <c r="N72" s="6" t="e">
        <f>IF('MATRIZ DE RIESGOS'!#REF!="","",'MATRIZ DE RIESGOS'!#REF!)</f>
        <v>#REF!</v>
      </c>
      <c r="O72" s="6" t="e">
        <f>IF('MATRIZ DE RIESGOS'!#REF!="","",'MATRIZ DE RIESGOS'!#REF!)</f>
        <v>#REF!</v>
      </c>
      <c r="P72" s="6" t="e">
        <f>IF('MATRIZ DE RIESGOS'!#REF!="","",'MATRIZ DE RIESGOS'!#REF!)</f>
        <v>#REF!</v>
      </c>
      <c r="Q72" s="6" t="e">
        <f>IF('MATRIZ DE RIESGOS'!#REF!="","",'MATRIZ DE RIESGOS'!#REF!)</f>
        <v>#REF!</v>
      </c>
      <c r="R72" s="6" t="e">
        <f>IF('MATRIZ DE RIESGOS'!#REF!="","",'MATRIZ DE RIESGOS'!#REF!)</f>
        <v>#REF!</v>
      </c>
      <c r="S72" s="47" t="e">
        <f>IF('MATRIZ DE RIESGOS'!#REF!="","",'MATRIZ DE RIESGOS'!#REF!)</f>
        <v>#REF!</v>
      </c>
      <c r="T72" s="47" t="e">
        <f>IF('MATRIZ DE RIESGOS'!#REF!="","",'MATRIZ DE RIESGOS'!#REF!)</f>
        <v>#REF!</v>
      </c>
      <c r="U72" s="43" t="e">
        <f>IF('MATRIZ DE RIESGOS'!#REF!="","",'MATRIZ DE RIESGOS'!#REF!)</f>
        <v>#REF!</v>
      </c>
      <c r="V72" s="43" t="e">
        <f>IF('MATRIZ DE RIESGOS'!#REF!="","",'MATRIZ DE RIESGOS'!#REF!)</f>
        <v>#REF!</v>
      </c>
      <c r="W72" s="43" t="e">
        <f>IF('MATRIZ DE RIESGOS'!#REF!="","",'MATRIZ DE RIESGOS'!#REF!)</f>
        <v>#REF!</v>
      </c>
      <c r="X72" s="43" t="e">
        <f>IF('MATRIZ DE RIESGOS'!#REF!="","",'MATRIZ DE RIESGOS'!#REF!)</f>
        <v>#REF!</v>
      </c>
      <c r="Y72" s="46" t="e">
        <f>IF('MATRIZ DE RIESGOS'!#REF!="","",'MATRIZ DE RIESGOS'!#REF!)</f>
        <v>#REF!</v>
      </c>
      <c r="Z72" s="81" t="e">
        <f>IF('MATRIZ DE RIESGOS'!#REF!="","",'MATRIZ DE RIESGOS'!#REF!)</f>
        <v>#REF!</v>
      </c>
      <c r="AA72" s="6" t="e">
        <f>IF('MATRIZ DE RIESGOS'!#REF!="","",'MATRIZ DE RIESGOS'!#REF!)</f>
        <v>#REF!</v>
      </c>
      <c r="AB72" s="6" t="e">
        <f>IF('MATRIZ DE RIESGOS'!#REF!="","",'MATRIZ DE RIESGOS'!#REF!)</f>
        <v>#REF!</v>
      </c>
      <c r="AC72" s="6" t="e">
        <f>IF('MATRIZ DE RIESGOS'!#REF!="","",'MATRIZ DE RIESGOS'!#REF!)</f>
        <v>#REF!</v>
      </c>
      <c r="AD72" s="6" t="e">
        <f>IF('MATRIZ DE RIESGOS'!#REF!="","",'MATRIZ DE RIESGOS'!#REF!)</f>
        <v>#REF!</v>
      </c>
      <c r="AE72" s="6" t="e">
        <f>IF('MATRIZ DE RIESGOS'!#REF!="","",'MATRIZ DE RIESGOS'!#REF!)</f>
        <v>#REF!</v>
      </c>
      <c r="AF72" s="45" t="e">
        <f>IF('MATRIZ DE RIESGOS'!#REF!="","",'MATRIZ DE RIESGOS'!#REF!)</f>
        <v>#REF!</v>
      </c>
      <c r="AG72" s="45" t="e">
        <f>IF('MATRIZ DE RIESGOS'!#REF!="","",'MATRIZ DE RIESGOS'!#REF!)</f>
        <v>#REF!</v>
      </c>
    </row>
    <row r="73" spans="2:33" s="1" customFormat="1" ht="15" x14ac:dyDescent="0.25">
      <c r="B73" s="43" t="e">
        <f>IF('MATRIZ DE RIESGOS'!#REF!="","",'MATRIZ DE RIESGOS'!#REF!)</f>
        <v>#REF!</v>
      </c>
      <c r="C73" s="43" t="e">
        <f>IF('MATRIZ DE RIESGOS'!#REF!="","",'MATRIZ DE RIESGOS'!#REF!)</f>
        <v>#REF!</v>
      </c>
      <c r="D73" s="44" t="e">
        <f>IF('MATRIZ DE RIESGOS'!#REF!="","",'MATRIZ DE RIESGOS'!#REF!)</f>
        <v>#REF!</v>
      </c>
      <c r="E73" s="6" t="e">
        <f>IF('MATRIZ DE RIESGOS'!#REF!="","",'MATRIZ DE RIESGOS'!#REF!)</f>
        <v>#REF!</v>
      </c>
      <c r="F73" s="6" t="e">
        <f>IF('MATRIZ DE RIESGOS'!#REF!="","",'MATRIZ DE RIESGOS'!#REF!)</f>
        <v>#REF!</v>
      </c>
      <c r="G73" s="6" t="e">
        <f>IF('MATRIZ DE RIESGOS'!#REF!="","",'MATRIZ DE RIESGOS'!#REF!)</f>
        <v>#REF!</v>
      </c>
      <c r="H73" s="6" t="e">
        <f>IF('MATRIZ DE RIESGOS'!#REF!="","",'MATRIZ DE RIESGOS'!#REF!)</f>
        <v>#REF!</v>
      </c>
      <c r="I73" s="6" t="e">
        <f>IF('MATRIZ DE RIESGOS'!#REF!="","",'MATRIZ DE RIESGOS'!#REF!)</f>
        <v>#REF!</v>
      </c>
      <c r="J73" s="6" t="e">
        <f>IF('MATRIZ DE RIESGOS'!#REF!="","",'MATRIZ DE RIESGOS'!#REF!)</f>
        <v>#REF!</v>
      </c>
      <c r="K73" s="6" t="e">
        <f>IF('MATRIZ DE RIESGOS'!#REF!="","",'MATRIZ DE RIESGOS'!#REF!)</f>
        <v>#REF!</v>
      </c>
      <c r="L73" s="6" t="e">
        <f>IF('MATRIZ DE RIESGOS'!#REF!="","",'MATRIZ DE RIESGOS'!#REF!)</f>
        <v>#REF!</v>
      </c>
      <c r="M73" s="6" t="e">
        <f>IF('MATRIZ DE RIESGOS'!#REF!="","",'MATRIZ DE RIESGOS'!#REF!)</f>
        <v>#REF!</v>
      </c>
      <c r="N73" s="6" t="e">
        <f>IF('MATRIZ DE RIESGOS'!#REF!="","",'MATRIZ DE RIESGOS'!#REF!)</f>
        <v>#REF!</v>
      </c>
      <c r="O73" s="6" t="e">
        <f>IF('MATRIZ DE RIESGOS'!#REF!="","",'MATRIZ DE RIESGOS'!#REF!)</f>
        <v>#REF!</v>
      </c>
      <c r="P73" s="6" t="e">
        <f>IF('MATRIZ DE RIESGOS'!#REF!="","",'MATRIZ DE RIESGOS'!#REF!)</f>
        <v>#REF!</v>
      </c>
      <c r="Q73" s="6" t="e">
        <f>IF('MATRIZ DE RIESGOS'!#REF!="","",'MATRIZ DE RIESGOS'!#REF!)</f>
        <v>#REF!</v>
      </c>
      <c r="R73" s="6" t="e">
        <f>IF('MATRIZ DE RIESGOS'!#REF!="","",'MATRIZ DE RIESGOS'!#REF!)</f>
        <v>#REF!</v>
      </c>
      <c r="S73" s="47" t="e">
        <f>IF('MATRIZ DE RIESGOS'!#REF!="","",'MATRIZ DE RIESGOS'!#REF!)</f>
        <v>#REF!</v>
      </c>
      <c r="T73" s="47" t="e">
        <f>IF('MATRIZ DE RIESGOS'!#REF!="","",'MATRIZ DE RIESGOS'!#REF!)</f>
        <v>#REF!</v>
      </c>
      <c r="U73" s="43" t="e">
        <f>IF('MATRIZ DE RIESGOS'!#REF!="","",'MATRIZ DE RIESGOS'!#REF!)</f>
        <v>#REF!</v>
      </c>
      <c r="V73" s="43" t="e">
        <f>IF('MATRIZ DE RIESGOS'!#REF!="","",'MATRIZ DE RIESGOS'!#REF!)</f>
        <v>#REF!</v>
      </c>
      <c r="W73" s="43" t="e">
        <f>IF('MATRIZ DE RIESGOS'!#REF!="","",'MATRIZ DE RIESGOS'!#REF!)</f>
        <v>#REF!</v>
      </c>
      <c r="X73" s="43" t="e">
        <f>IF('MATRIZ DE RIESGOS'!#REF!="","",'MATRIZ DE RIESGOS'!#REF!)</f>
        <v>#REF!</v>
      </c>
      <c r="Y73" s="46" t="e">
        <f>IF('MATRIZ DE RIESGOS'!#REF!="","",'MATRIZ DE RIESGOS'!#REF!)</f>
        <v>#REF!</v>
      </c>
      <c r="Z73" s="81" t="e">
        <f>IF('MATRIZ DE RIESGOS'!#REF!="","",'MATRIZ DE RIESGOS'!#REF!)</f>
        <v>#REF!</v>
      </c>
      <c r="AA73" s="6" t="e">
        <f>IF('MATRIZ DE RIESGOS'!#REF!="","",'MATRIZ DE RIESGOS'!#REF!)</f>
        <v>#REF!</v>
      </c>
      <c r="AB73" s="6" t="e">
        <f>IF('MATRIZ DE RIESGOS'!#REF!="","",'MATRIZ DE RIESGOS'!#REF!)</f>
        <v>#REF!</v>
      </c>
      <c r="AC73" s="6" t="e">
        <f>IF('MATRIZ DE RIESGOS'!#REF!="","",'MATRIZ DE RIESGOS'!#REF!)</f>
        <v>#REF!</v>
      </c>
      <c r="AD73" s="6" t="e">
        <f>IF('MATRIZ DE RIESGOS'!#REF!="","",'MATRIZ DE RIESGOS'!#REF!)</f>
        <v>#REF!</v>
      </c>
      <c r="AE73" s="6" t="e">
        <f>IF('MATRIZ DE RIESGOS'!#REF!="","",'MATRIZ DE RIESGOS'!#REF!)</f>
        <v>#REF!</v>
      </c>
      <c r="AF73" s="45" t="e">
        <f>IF('MATRIZ DE RIESGOS'!#REF!="","",'MATRIZ DE RIESGOS'!#REF!)</f>
        <v>#REF!</v>
      </c>
      <c r="AG73" s="45" t="e">
        <f>IF('MATRIZ DE RIESGOS'!#REF!="","",'MATRIZ DE RIESGOS'!#REF!)</f>
        <v>#REF!</v>
      </c>
    </row>
    <row r="74" spans="2:33" s="1" customFormat="1" ht="15" x14ac:dyDescent="0.25">
      <c r="B74" s="43" t="e">
        <f>IF('MATRIZ DE RIESGOS'!#REF!="","",'MATRIZ DE RIESGOS'!#REF!)</f>
        <v>#REF!</v>
      </c>
      <c r="C74" s="43" t="e">
        <f>IF('MATRIZ DE RIESGOS'!#REF!="","",'MATRIZ DE RIESGOS'!#REF!)</f>
        <v>#REF!</v>
      </c>
      <c r="D74" s="44" t="e">
        <f>IF('MATRIZ DE RIESGOS'!#REF!="","",'MATRIZ DE RIESGOS'!#REF!)</f>
        <v>#REF!</v>
      </c>
      <c r="E74" s="6" t="e">
        <f>IF('MATRIZ DE RIESGOS'!#REF!="","",'MATRIZ DE RIESGOS'!#REF!)</f>
        <v>#REF!</v>
      </c>
      <c r="F74" s="6" t="e">
        <f>IF('MATRIZ DE RIESGOS'!#REF!="","",'MATRIZ DE RIESGOS'!#REF!)</f>
        <v>#REF!</v>
      </c>
      <c r="G74" s="6" t="e">
        <f>IF('MATRIZ DE RIESGOS'!#REF!="","",'MATRIZ DE RIESGOS'!#REF!)</f>
        <v>#REF!</v>
      </c>
      <c r="H74" s="6" t="e">
        <f>IF('MATRIZ DE RIESGOS'!#REF!="","",'MATRIZ DE RIESGOS'!#REF!)</f>
        <v>#REF!</v>
      </c>
      <c r="I74" s="6" t="e">
        <f>IF('MATRIZ DE RIESGOS'!#REF!="","",'MATRIZ DE RIESGOS'!#REF!)</f>
        <v>#REF!</v>
      </c>
      <c r="J74" s="6" t="e">
        <f>IF('MATRIZ DE RIESGOS'!#REF!="","",'MATRIZ DE RIESGOS'!#REF!)</f>
        <v>#REF!</v>
      </c>
      <c r="K74" s="6" t="e">
        <f>IF('MATRIZ DE RIESGOS'!#REF!="","",'MATRIZ DE RIESGOS'!#REF!)</f>
        <v>#REF!</v>
      </c>
      <c r="L74" s="6" t="e">
        <f>IF('MATRIZ DE RIESGOS'!#REF!="","",'MATRIZ DE RIESGOS'!#REF!)</f>
        <v>#REF!</v>
      </c>
      <c r="M74" s="6" t="e">
        <f>IF('MATRIZ DE RIESGOS'!#REF!="","",'MATRIZ DE RIESGOS'!#REF!)</f>
        <v>#REF!</v>
      </c>
      <c r="N74" s="6" t="e">
        <f>IF('MATRIZ DE RIESGOS'!#REF!="","",'MATRIZ DE RIESGOS'!#REF!)</f>
        <v>#REF!</v>
      </c>
      <c r="O74" s="6" t="e">
        <f>IF('MATRIZ DE RIESGOS'!#REF!="","",'MATRIZ DE RIESGOS'!#REF!)</f>
        <v>#REF!</v>
      </c>
      <c r="P74" s="6" t="e">
        <f>IF('MATRIZ DE RIESGOS'!#REF!="","",'MATRIZ DE RIESGOS'!#REF!)</f>
        <v>#REF!</v>
      </c>
      <c r="Q74" s="6" t="e">
        <f>IF('MATRIZ DE RIESGOS'!#REF!="","",'MATRIZ DE RIESGOS'!#REF!)</f>
        <v>#REF!</v>
      </c>
      <c r="R74" s="6" t="e">
        <f>IF('MATRIZ DE RIESGOS'!#REF!="","",'MATRIZ DE RIESGOS'!#REF!)</f>
        <v>#REF!</v>
      </c>
      <c r="S74" s="47" t="e">
        <f>IF('MATRIZ DE RIESGOS'!#REF!="","",'MATRIZ DE RIESGOS'!#REF!)</f>
        <v>#REF!</v>
      </c>
      <c r="T74" s="47" t="e">
        <f>IF('MATRIZ DE RIESGOS'!#REF!="","",'MATRIZ DE RIESGOS'!#REF!)</f>
        <v>#REF!</v>
      </c>
      <c r="U74" s="43" t="e">
        <f>IF('MATRIZ DE RIESGOS'!#REF!="","",'MATRIZ DE RIESGOS'!#REF!)</f>
        <v>#REF!</v>
      </c>
      <c r="V74" s="43" t="e">
        <f>IF('MATRIZ DE RIESGOS'!#REF!="","",'MATRIZ DE RIESGOS'!#REF!)</f>
        <v>#REF!</v>
      </c>
      <c r="W74" s="43" t="e">
        <f>IF('MATRIZ DE RIESGOS'!#REF!="","",'MATRIZ DE RIESGOS'!#REF!)</f>
        <v>#REF!</v>
      </c>
      <c r="X74" s="43" t="e">
        <f>IF('MATRIZ DE RIESGOS'!#REF!="","",'MATRIZ DE RIESGOS'!#REF!)</f>
        <v>#REF!</v>
      </c>
      <c r="Y74" s="46" t="e">
        <f>IF('MATRIZ DE RIESGOS'!#REF!="","",'MATRIZ DE RIESGOS'!#REF!)</f>
        <v>#REF!</v>
      </c>
      <c r="Z74" s="81" t="e">
        <f>IF('MATRIZ DE RIESGOS'!#REF!="","",'MATRIZ DE RIESGOS'!#REF!)</f>
        <v>#REF!</v>
      </c>
      <c r="AA74" s="6" t="e">
        <f>IF('MATRIZ DE RIESGOS'!#REF!="","",'MATRIZ DE RIESGOS'!#REF!)</f>
        <v>#REF!</v>
      </c>
      <c r="AB74" s="6" t="e">
        <f>IF('MATRIZ DE RIESGOS'!#REF!="","",'MATRIZ DE RIESGOS'!#REF!)</f>
        <v>#REF!</v>
      </c>
      <c r="AC74" s="6" t="e">
        <f>IF('MATRIZ DE RIESGOS'!#REF!="","",'MATRIZ DE RIESGOS'!#REF!)</f>
        <v>#REF!</v>
      </c>
      <c r="AD74" s="6" t="e">
        <f>IF('MATRIZ DE RIESGOS'!#REF!="","",'MATRIZ DE RIESGOS'!#REF!)</f>
        <v>#REF!</v>
      </c>
      <c r="AE74" s="6" t="e">
        <f>IF('MATRIZ DE RIESGOS'!#REF!="","",'MATRIZ DE RIESGOS'!#REF!)</f>
        <v>#REF!</v>
      </c>
      <c r="AF74" s="45" t="e">
        <f>IF('MATRIZ DE RIESGOS'!#REF!="","",'MATRIZ DE RIESGOS'!#REF!)</f>
        <v>#REF!</v>
      </c>
      <c r="AG74" s="45" t="e">
        <f>IF('MATRIZ DE RIESGOS'!#REF!="","",'MATRIZ DE RIESGOS'!#REF!)</f>
        <v>#REF!</v>
      </c>
    </row>
    <row r="75" spans="2:33" s="1" customFormat="1" ht="15" x14ac:dyDescent="0.25">
      <c r="B75" s="43" t="e">
        <f>IF('MATRIZ DE RIESGOS'!#REF!="","",'MATRIZ DE RIESGOS'!#REF!)</f>
        <v>#REF!</v>
      </c>
      <c r="C75" s="43" t="e">
        <f>IF('MATRIZ DE RIESGOS'!#REF!="","",'MATRIZ DE RIESGOS'!#REF!)</f>
        <v>#REF!</v>
      </c>
      <c r="D75" s="44" t="e">
        <f>IF('MATRIZ DE RIESGOS'!#REF!="","",'MATRIZ DE RIESGOS'!#REF!)</f>
        <v>#REF!</v>
      </c>
      <c r="E75" s="6" t="e">
        <f>IF('MATRIZ DE RIESGOS'!#REF!="","",'MATRIZ DE RIESGOS'!#REF!)</f>
        <v>#REF!</v>
      </c>
      <c r="F75" s="6" t="e">
        <f>IF('MATRIZ DE RIESGOS'!#REF!="","",'MATRIZ DE RIESGOS'!#REF!)</f>
        <v>#REF!</v>
      </c>
      <c r="G75" s="6" t="e">
        <f>IF('MATRIZ DE RIESGOS'!#REF!="","",'MATRIZ DE RIESGOS'!#REF!)</f>
        <v>#REF!</v>
      </c>
      <c r="H75" s="6" t="e">
        <f>IF('MATRIZ DE RIESGOS'!#REF!="","",'MATRIZ DE RIESGOS'!#REF!)</f>
        <v>#REF!</v>
      </c>
      <c r="I75" s="6" t="e">
        <f>IF('MATRIZ DE RIESGOS'!#REF!="","",'MATRIZ DE RIESGOS'!#REF!)</f>
        <v>#REF!</v>
      </c>
      <c r="J75" s="6" t="e">
        <f>IF('MATRIZ DE RIESGOS'!#REF!="","",'MATRIZ DE RIESGOS'!#REF!)</f>
        <v>#REF!</v>
      </c>
      <c r="K75" s="6" t="e">
        <f>IF('MATRIZ DE RIESGOS'!#REF!="","",'MATRIZ DE RIESGOS'!#REF!)</f>
        <v>#REF!</v>
      </c>
      <c r="L75" s="6" t="e">
        <f>IF('MATRIZ DE RIESGOS'!#REF!="","",'MATRIZ DE RIESGOS'!#REF!)</f>
        <v>#REF!</v>
      </c>
      <c r="M75" s="6" t="e">
        <f>IF('MATRIZ DE RIESGOS'!#REF!="","",'MATRIZ DE RIESGOS'!#REF!)</f>
        <v>#REF!</v>
      </c>
      <c r="N75" s="6" t="e">
        <f>IF('MATRIZ DE RIESGOS'!#REF!="","",'MATRIZ DE RIESGOS'!#REF!)</f>
        <v>#REF!</v>
      </c>
      <c r="O75" s="6" t="e">
        <f>IF('MATRIZ DE RIESGOS'!#REF!="","",'MATRIZ DE RIESGOS'!#REF!)</f>
        <v>#REF!</v>
      </c>
      <c r="P75" s="6" t="e">
        <f>IF('MATRIZ DE RIESGOS'!#REF!="","",'MATRIZ DE RIESGOS'!#REF!)</f>
        <v>#REF!</v>
      </c>
      <c r="Q75" s="6" t="e">
        <f>IF('MATRIZ DE RIESGOS'!#REF!="","",'MATRIZ DE RIESGOS'!#REF!)</f>
        <v>#REF!</v>
      </c>
      <c r="R75" s="6" t="e">
        <f>IF('MATRIZ DE RIESGOS'!#REF!="","",'MATRIZ DE RIESGOS'!#REF!)</f>
        <v>#REF!</v>
      </c>
      <c r="S75" s="47" t="e">
        <f>IF('MATRIZ DE RIESGOS'!#REF!="","",'MATRIZ DE RIESGOS'!#REF!)</f>
        <v>#REF!</v>
      </c>
      <c r="T75" s="47" t="e">
        <f>IF('MATRIZ DE RIESGOS'!#REF!="","",'MATRIZ DE RIESGOS'!#REF!)</f>
        <v>#REF!</v>
      </c>
      <c r="U75" s="43" t="e">
        <f>IF('MATRIZ DE RIESGOS'!#REF!="","",'MATRIZ DE RIESGOS'!#REF!)</f>
        <v>#REF!</v>
      </c>
      <c r="V75" s="43" t="e">
        <f>IF('MATRIZ DE RIESGOS'!#REF!="","",'MATRIZ DE RIESGOS'!#REF!)</f>
        <v>#REF!</v>
      </c>
      <c r="W75" s="43" t="e">
        <f>IF('MATRIZ DE RIESGOS'!#REF!="","",'MATRIZ DE RIESGOS'!#REF!)</f>
        <v>#REF!</v>
      </c>
      <c r="X75" s="43" t="e">
        <f>IF('MATRIZ DE RIESGOS'!#REF!="","",'MATRIZ DE RIESGOS'!#REF!)</f>
        <v>#REF!</v>
      </c>
      <c r="Y75" s="46" t="e">
        <f>IF('MATRIZ DE RIESGOS'!#REF!="","",'MATRIZ DE RIESGOS'!#REF!)</f>
        <v>#REF!</v>
      </c>
      <c r="Z75" s="81" t="e">
        <f>IF('MATRIZ DE RIESGOS'!#REF!="","",'MATRIZ DE RIESGOS'!#REF!)</f>
        <v>#REF!</v>
      </c>
      <c r="AA75" s="6" t="e">
        <f>IF('MATRIZ DE RIESGOS'!#REF!="","",'MATRIZ DE RIESGOS'!#REF!)</f>
        <v>#REF!</v>
      </c>
      <c r="AB75" s="6" t="e">
        <f>IF('MATRIZ DE RIESGOS'!#REF!="","",'MATRIZ DE RIESGOS'!#REF!)</f>
        <v>#REF!</v>
      </c>
      <c r="AC75" s="6" t="e">
        <f>IF('MATRIZ DE RIESGOS'!#REF!="","",'MATRIZ DE RIESGOS'!#REF!)</f>
        <v>#REF!</v>
      </c>
      <c r="AD75" s="6" t="e">
        <f>IF('MATRIZ DE RIESGOS'!#REF!="","",'MATRIZ DE RIESGOS'!#REF!)</f>
        <v>#REF!</v>
      </c>
      <c r="AE75" s="6" t="e">
        <f>IF('MATRIZ DE RIESGOS'!#REF!="","",'MATRIZ DE RIESGOS'!#REF!)</f>
        <v>#REF!</v>
      </c>
      <c r="AF75" s="45" t="e">
        <f>IF('MATRIZ DE RIESGOS'!#REF!="","",'MATRIZ DE RIESGOS'!#REF!)</f>
        <v>#REF!</v>
      </c>
      <c r="AG75" s="45" t="e">
        <f>IF('MATRIZ DE RIESGOS'!#REF!="","",'MATRIZ DE RIESGOS'!#REF!)</f>
        <v>#REF!</v>
      </c>
    </row>
    <row r="76" spans="2:33" s="1" customFormat="1" ht="15" x14ac:dyDescent="0.25">
      <c r="B76" s="43" t="e">
        <f>IF('MATRIZ DE RIESGOS'!#REF!="","",'MATRIZ DE RIESGOS'!#REF!)</f>
        <v>#REF!</v>
      </c>
      <c r="C76" s="43" t="e">
        <f>IF('MATRIZ DE RIESGOS'!#REF!="","",'MATRIZ DE RIESGOS'!#REF!)</f>
        <v>#REF!</v>
      </c>
      <c r="D76" s="44" t="e">
        <f>IF('MATRIZ DE RIESGOS'!#REF!="","",'MATRIZ DE RIESGOS'!#REF!)</f>
        <v>#REF!</v>
      </c>
      <c r="E76" s="6" t="e">
        <f>IF('MATRIZ DE RIESGOS'!#REF!="","",'MATRIZ DE RIESGOS'!#REF!)</f>
        <v>#REF!</v>
      </c>
      <c r="F76" s="6" t="e">
        <f>IF('MATRIZ DE RIESGOS'!#REF!="","",'MATRIZ DE RIESGOS'!#REF!)</f>
        <v>#REF!</v>
      </c>
      <c r="G76" s="6" t="e">
        <f>IF('MATRIZ DE RIESGOS'!#REF!="","",'MATRIZ DE RIESGOS'!#REF!)</f>
        <v>#REF!</v>
      </c>
      <c r="H76" s="6" t="e">
        <f>IF('MATRIZ DE RIESGOS'!#REF!="","",'MATRIZ DE RIESGOS'!#REF!)</f>
        <v>#REF!</v>
      </c>
      <c r="I76" s="6" t="e">
        <f>IF('MATRIZ DE RIESGOS'!#REF!="","",'MATRIZ DE RIESGOS'!#REF!)</f>
        <v>#REF!</v>
      </c>
      <c r="J76" s="6" t="e">
        <f>IF('MATRIZ DE RIESGOS'!#REF!="","",'MATRIZ DE RIESGOS'!#REF!)</f>
        <v>#REF!</v>
      </c>
      <c r="K76" s="6" t="e">
        <f>IF('MATRIZ DE RIESGOS'!#REF!="","",'MATRIZ DE RIESGOS'!#REF!)</f>
        <v>#REF!</v>
      </c>
      <c r="L76" s="6" t="e">
        <f>IF('MATRIZ DE RIESGOS'!#REF!="","",'MATRIZ DE RIESGOS'!#REF!)</f>
        <v>#REF!</v>
      </c>
      <c r="M76" s="6" t="e">
        <f>IF('MATRIZ DE RIESGOS'!#REF!="","",'MATRIZ DE RIESGOS'!#REF!)</f>
        <v>#REF!</v>
      </c>
      <c r="N76" s="6" t="e">
        <f>IF('MATRIZ DE RIESGOS'!#REF!="","",'MATRIZ DE RIESGOS'!#REF!)</f>
        <v>#REF!</v>
      </c>
      <c r="O76" s="6" t="e">
        <f>IF('MATRIZ DE RIESGOS'!#REF!="","",'MATRIZ DE RIESGOS'!#REF!)</f>
        <v>#REF!</v>
      </c>
      <c r="P76" s="6" t="e">
        <f>IF('MATRIZ DE RIESGOS'!#REF!="","",'MATRIZ DE RIESGOS'!#REF!)</f>
        <v>#REF!</v>
      </c>
      <c r="Q76" s="6" t="e">
        <f>IF('MATRIZ DE RIESGOS'!#REF!="","",'MATRIZ DE RIESGOS'!#REF!)</f>
        <v>#REF!</v>
      </c>
      <c r="R76" s="6" t="e">
        <f>IF('MATRIZ DE RIESGOS'!#REF!="","",'MATRIZ DE RIESGOS'!#REF!)</f>
        <v>#REF!</v>
      </c>
      <c r="S76" s="47" t="e">
        <f>IF('MATRIZ DE RIESGOS'!#REF!="","",'MATRIZ DE RIESGOS'!#REF!)</f>
        <v>#REF!</v>
      </c>
      <c r="T76" s="47" t="e">
        <f>IF('MATRIZ DE RIESGOS'!#REF!="","",'MATRIZ DE RIESGOS'!#REF!)</f>
        <v>#REF!</v>
      </c>
      <c r="U76" s="43" t="e">
        <f>IF('MATRIZ DE RIESGOS'!#REF!="","",'MATRIZ DE RIESGOS'!#REF!)</f>
        <v>#REF!</v>
      </c>
      <c r="V76" s="43" t="e">
        <f>IF('MATRIZ DE RIESGOS'!#REF!="","",'MATRIZ DE RIESGOS'!#REF!)</f>
        <v>#REF!</v>
      </c>
      <c r="W76" s="43" t="e">
        <f>IF('MATRIZ DE RIESGOS'!#REF!="","",'MATRIZ DE RIESGOS'!#REF!)</f>
        <v>#REF!</v>
      </c>
      <c r="X76" s="43" t="e">
        <f>IF('MATRIZ DE RIESGOS'!#REF!="","",'MATRIZ DE RIESGOS'!#REF!)</f>
        <v>#REF!</v>
      </c>
      <c r="Y76" s="46" t="e">
        <f>IF('MATRIZ DE RIESGOS'!#REF!="","",'MATRIZ DE RIESGOS'!#REF!)</f>
        <v>#REF!</v>
      </c>
      <c r="Z76" s="81" t="e">
        <f>IF('MATRIZ DE RIESGOS'!#REF!="","",'MATRIZ DE RIESGOS'!#REF!)</f>
        <v>#REF!</v>
      </c>
      <c r="AA76" s="6" t="e">
        <f>IF('MATRIZ DE RIESGOS'!#REF!="","",'MATRIZ DE RIESGOS'!#REF!)</f>
        <v>#REF!</v>
      </c>
      <c r="AB76" s="6" t="e">
        <f>IF('MATRIZ DE RIESGOS'!#REF!="","",'MATRIZ DE RIESGOS'!#REF!)</f>
        <v>#REF!</v>
      </c>
      <c r="AC76" s="6" t="e">
        <f>IF('MATRIZ DE RIESGOS'!#REF!="","",'MATRIZ DE RIESGOS'!#REF!)</f>
        <v>#REF!</v>
      </c>
      <c r="AD76" s="6" t="e">
        <f>IF('MATRIZ DE RIESGOS'!#REF!="","",'MATRIZ DE RIESGOS'!#REF!)</f>
        <v>#REF!</v>
      </c>
      <c r="AE76" s="6" t="e">
        <f>IF('MATRIZ DE RIESGOS'!#REF!="","",'MATRIZ DE RIESGOS'!#REF!)</f>
        <v>#REF!</v>
      </c>
      <c r="AF76" s="45" t="e">
        <f>IF('MATRIZ DE RIESGOS'!#REF!="","",'MATRIZ DE RIESGOS'!#REF!)</f>
        <v>#REF!</v>
      </c>
      <c r="AG76" s="45" t="e">
        <f>IF('MATRIZ DE RIESGOS'!#REF!="","",'MATRIZ DE RIESGOS'!#REF!)</f>
        <v>#REF!</v>
      </c>
    </row>
    <row r="77" spans="2:33" s="1" customFormat="1" ht="15" x14ac:dyDescent="0.25">
      <c r="B77" s="43" t="e">
        <f>IF('MATRIZ DE RIESGOS'!#REF!="","",'MATRIZ DE RIESGOS'!#REF!)</f>
        <v>#REF!</v>
      </c>
      <c r="C77" s="43" t="e">
        <f>IF('MATRIZ DE RIESGOS'!#REF!="","",'MATRIZ DE RIESGOS'!#REF!)</f>
        <v>#REF!</v>
      </c>
      <c r="D77" s="44" t="e">
        <f>IF('MATRIZ DE RIESGOS'!#REF!="","",'MATRIZ DE RIESGOS'!#REF!)</f>
        <v>#REF!</v>
      </c>
      <c r="E77" s="6" t="e">
        <f>IF('MATRIZ DE RIESGOS'!#REF!="","",'MATRIZ DE RIESGOS'!#REF!)</f>
        <v>#REF!</v>
      </c>
      <c r="F77" s="6" t="e">
        <f>IF('MATRIZ DE RIESGOS'!#REF!="","",'MATRIZ DE RIESGOS'!#REF!)</f>
        <v>#REF!</v>
      </c>
      <c r="G77" s="6" t="e">
        <f>IF('MATRIZ DE RIESGOS'!#REF!="","",'MATRIZ DE RIESGOS'!#REF!)</f>
        <v>#REF!</v>
      </c>
      <c r="H77" s="6" t="e">
        <f>IF('MATRIZ DE RIESGOS'!#REF!="","",'MATRIZ DE RIESGOS'!#REF!)</f>
        <v>#REF!</v>
      </c>
      <c r="I77" s="6" t="e">
        <f>IF('MATRIZ DE RIESGOS'!#REF!="","",'MATRIZ DE RIESGOS'!#REF!)</f>
        <v>#REF!</v>
      </c>
      <c r="J77" s="6" t="e">
        <f>IF('MATRIZ DE RIESGOS'!#REF!="","",'MATRIZ DE RIESGOS'!#REF!)</f>
        <v>#REF!</v>
      </c>
      <c r="K77" s="6" t="e">
        <f>IF('MATRIZ DE RIESGOS'!#REF!="","",'MATRIZ DE RIESGOS'!#REF!)</f>
        <v>#REF!</v>
      </c>
      <c r="L77" s="6" t="e">
        <f>IF('MATRIZ DE RIESGOS'!#REF!="","",'MATRIZ DE RIESGOS'!#REF!)</f>
        <v>#REF!</v>
      </c>
      <c r="M77" s="6" t="e">
        <f>IF('MATRIZ DE RIESGOS'!#REF!="","",'MATRIZ DE RIESGOS'!#REF!)</f>
        <v>#REF!</v>
      </c>
      <c r="N77" s="6" t="e">
        <f>IF('MATRIZ DE RIESGOS'!#REF!="","",'MATRIZ DE RIESGOS'!#REF!)</f>
        <v>#REF!</v>
      </c>
      <c r="O77" s="6" t="e">
        <f>IF('MATRIZ DE RIESGOS'!#REF!="","",'MATRIZ DE RIESGOS'!#REF!)</f>
        <v>#REF!</v>
      </c>
      <c r="P77" s="6" t="e">
        <f>IF('MATRIZ DE RIESGOS'!#REF!="","",'MATRIZ DE RIESGOS'!#REF!)</f>
        <v>#REF!</v>
      </c>
      <c r="Q77" s="6" t="e">
        <f>IF('MATRIZ DE RIESGOS'!#REF!="","",'MATRIZ DE RIESGOS'!#REF!)</f>
        <v>#REF!</v>
      </c>
      <c r="R77" s="6" t="e">
        <f>IF('MATRIZ DE RIESGOS'!#REF!="","",'MATRIZ DE RIESGOS'!#REF!)</f>
        <v>#REF!</v>
      </c>
      <c r="S77" s="47" t="e">
        <f>IF('MATRIZ DE RIESGOS'!#REF!="","",'MATRIZ DE RIESGOS'!#REF!)</f>
        <v>#REF!</v>
      </c>
      <c r="T77" s="47" t="e">
        <f>IF('MATRIZ DE RIESGOS'!#REF!="","",'MATRIZ DE RIESGOS'!#REF!)</f>
        <v>#REF!</v>
      </c>
      <c r="U77" s="43" t="e">
        <f>IF('MATRIZ DE RIESGOS'!#REF!="","",'MATRIZ DE RIESGOS'!#REF!)</f>
        <v>#REF!</v>
      </c>
      <c r="V77" s="43" t="e">
        <f>IF('MATRIZ DE RIESGOS'!#REF!="","",'MATRIZ DE RIESGOS'!#REF!)</f>
        <v>#REF!</v>
      </c>
      <c r="W77" s="43" t="e">
        <f>IF('MATRIZ DE RIESGOS'!#REF!="","",'MATRIZ DE RIESGOS'!#REF!)</f>
        <v>#REF!</v>
      </c>
      <c r="X77" s="43" t="e">
        <f>IF('MATRIZ DE RIESGOS'!#REF!="","",'MATRIZ DE RIESGOS'!#REF!)</f>
        <v>#REF!</v>
      </c>
      <c r="Y77" s="46" t="e">
        <f>IF('MATRIZ DE RIESGOS'!#REF!="","",'MATRIZ DE RIESGOS'!#REF!)</f>
        <v>#REF!</v>
      </c>
      <c r="Z77" s="81" t="e">
        <f>IF('MATRIZ DE RIESGOS'!#REF!="","",'MATRIZ DE RIESGOS'!#REF!)</f>
        <v>#REF!</v>
      </c>
      <c r="AA77" s="6" t="e">
        <f>IF('MATRIZ DE RIESGOS'!#REF!="","",'MATRIZ DE RIESGOS'!#REF!)</f>
        <v>#REF!</v>
      </c>
      <c r="AB77" s="6" t="e">
        <f>IF('MATRIZ DE RIESGOS'!#REF!="","",'MATRIZ DE RIESGOS'!#REF!)</f>
        <v>#REF!</v>
      </c>
      <c r="AC77" s="6" t="e">
        <f>IF('MATRIZ DE RIESGOS'!#REF!="","",'MATRIZ DE RIESGOS'!#REF!)</f>
        <v>#REF!</v>
      </c>
      <c r="AD77" s="6" t="e">
        <f>IF('MATRIZ DE RIESGOS'!#REF!="","",'MATRIZ DE RIESGOS'!#REF!)</f>
        <v>#REF!</v>
      </c>
      <c r="AE77" s="6" t="e">
        <f>IF('MATRIZ DE RIESGOS'!#REF!="","",'MATRIZ DE RIESGOS'!#REF!)</f>
        <v>#REF!</v>
      </c>
      <c r="AF77" s="45" t="e">
        <f>IF('MATRIZ DE RIESGOS'!#REF!="","",'MATRIZ DE RIESGOS'!#REF!)</f>
        <v>#REF!</v>
      </c>
      <c r="AG77" s="45" t="e">
        <f>IF('MATRIZ DE RIESGOS'!#REF!="","",'MATRIZ DE RIESGOS'!#REF!)</f>
        <v>#REF!</v>
      </c>
    </row>
    <row r="78" spans="2:33" s="1" customFormat="1" ht="15" x14ac:dyDescent="0.25">
      <c r="B78" s="43" t="e">
        <f>IF('MATRIZ DE RIESGOS'!#REF!="","",'MATRIZ DE RIESGOS'!#REF!)</f>
        <v>#REF!</v>
      </c>
      <c r="C78" s="43" t="e">
        <f>IF('MATRIZ DE RIESGOS'!#REF!="","",'MATRIZ DE RIESGOS'!#REF!)</f>
        <v>#REF!</v>
      </c>
      <c r="D78" s="44" t="e">
        <f>IF('MATRIZ DE RIESGOS'!#REF!="","",'MATRIZ DE RIESGOS'!#REF!)</f>
        <v>#REF!</v>
      </c>
      <c r="E78" s="6" t="e">
        <f>IF('MATRIZ DE RIESGOS'!#REF!="","",'MATRIZ DE RIESGOS'!#REF!)</f>
        <v>#REF!</v>
      </c>
      <c r="F78" s="6" t="e">
        <f>IF('MATRIZ DE RIESGOS'!#REF!="","",'MATRIZ DE RIESGOS'!#REF!)</f>
        <v>#REF!</v>
      </c>
      <c r="G78" s="6" t="e">
        <f>IF('MATRIZ DE RIESGOS'!#REF!="","",'MATRIZ DE RIESGOS'!#REF!)</f>
        <v>#REF!</v>
      </c>
      <c r="H78" s="6" t="e">
        <f>IF('MATRIZ DE RIESGOS'!#REF!="","",'MATRIZ DE RIESGOS'!#REF!)</f>
        <v>#REF!</v>
      </c>
      <c r="I78" s="6" t="e">
        <f>IF('MATRIZ DE RIESGOS'!#REF!="","",'MATRIZ DE RIESGOS'!#REF!)</f>
        <v>#REF!</v>
      </c>
      <c r="J78" s="6" t="e">
        <f>IF('MATRIZ DE RIESGOS'!#REF!="","",'MATRIZ DE RIESGOS'!#REF!)</f>
        <v>#REF!</v>
      </c>
      <c r="K78" s="6" t="e">
        <f>IF('MATRIZ DE RIESGOS'!#REF!="","",'MATRIZ DE RIESGOS'!#REF!)</f>
        <v>#REF!</v>
      </c>
      <c r="L78" s="6" t="e">
        <f>IF('MATRIZ DE RIESGOS'!#REF!="","",'MATRIZ DE RIESGOS'!#REF!)</f>
        <v>#REF!</v>
      </c>
      <c r="M78" s="6" t="e">
        <f>IF('MATRIZ DE RIESGOS'!#REF!="","",'MATRIZ DE RIESGOS'!#REF!)</f>
        <v>#REF!</v>
      </c>
      <c r="N78" s="6" t="e">
        <f>IF('MATRIZ DE RIESGOS'!#REF!="","",'MATRIZ DE RIESGOS'!#REF!)</f>
        <v>#REF!</v>
      </c>
      <c r="O78" s="6" t="e">
        <f>IF('MATRIZ DE RIESGOS'!#REF!="","",'MATRIZ DE RIESGOS'!#REF!)</f>
        <v>#REF!</v>
      </c>
      <c r="P78" s="6" t="e">
        <f>IF('MATRIZ DE RIESGOS'!#REF!="","",'MATRIZ DE RIESGOS'!#REF!)</f>
        <v>#REF!</v>
      </c>
      <c r="Q78" s="6" t="e">
        <f>IF('MATRIZ DE RIESGOS'!#REF!="","",'MATRIZ DE RIESGOS'!#REF!)</f>
        <v>#REF!</v>
      </c>
      <c r="R78" s="6" t="e">
        <f>IF('MATRIZ DE RIESGOS'!#REF!="","",'MATRIZ DE RIESGOS'!#REF!)</f>
        <v>#REF!</v>
      </c>
      <c r="S78" s="47" t="e">
        <f>IF('MATRIZ DE RIESGOS'!#REF!="","",'MATRIZ DE RIESGOS'!#REF!)</f>
        <v>#REF!</v>
      </c>
      <c r="T78" s="47" t="e">
        <f>IF('MATRIZ DE RIESGOS'!#REF!="","",'MATRIZ DE RIESGOS'!#REF!)</f>
        <v>#REF!</v>
      </c>
      <c r="U78" s="43" t="e">
        <f>IF('MATRIZ DE RIESGOS'!#REF!="","",'MATRIZ DE RIESGOS'!#REF!)</f>
        <v>#REF!</v>
      </c>
      <c r="V78" s="43" t="e">
        <f>IF('MATRIZ DE RIESGOS'!#REF!="","",'MATRIZ DE RIESGOS'!#REF!)</f>
        <v>#REF!</v>
      </c>
      <c r="W78" s="43" t="e">
        <f>IF('MATRIZ DE RIESGOS'!#REF!="","",'MATRIZ DE RIESGOS'!#REF!)</f>
        <v>#REF!</v>
      </c>
      <c r="X78" s="43" t="e">
        <f>IF('MATRIZ DE RIESGOS'!#REF!="","",'MATRIZ DE RIESGOS'!#REF!)</f>
        <v>#REF!</v>
      </c>
      <c r="Y78" s="46" t="e">
        <f>IF('MATRIZ DE RIESGOS'!#REF!="","",'MATRIZ DE RIESGOS'!#REF!)</f>
        <v>#REF!</v>
      </c>
      <c r="Z78" s="81" t="e">
        <f>IF('MATRIZ DE RIESGOS'!#REF!="","",'MATRIZ DE RIESGOS'!#REF!)</f>
        <v>#REF!</v>
      </c>
      <c r="AA78" s="6" t="e">
        <f>IF('MATRIZ DE RIESGOS'!#REF!="","",'MATRIZ DE RIESGOS'!#REF!)</f>
        <v>#REF!</v>
      </c>
      <c r="AB78" s="6" t="e">
        <f>IF('MATRIZ DE RIESGOS'!#REF!="","",'MATRIZ DE RIESGOS'!#REF!)</f>
        <v>#REF!</v>
      </c>
      <c r="AC78" s="6" t="e">
        <f>IF('MATRIZ DE RIESGOS'!#REF!="","",'MATRIZ DE RIESGOS'!#REF!)</f>
        <v>#REF!</v>
      </c>
      <c r="AD78" s="6" t="e">
        <f>IF('MATRIZ DE RIESGOS'!#REF!="","",'MATRIZ DE RIESGOS'!#REF!)</f>
        <v>#REF!</v>
      </c>
      <c r="AE78" s="6" t="e">
        <f>IF('MATRIZ DE RIESGOS'!#REF!="","",'MATRIZ DE RIESGOS'!#REF!)</f>
        <v>#REF!</v>
      </c>
      <c r="AF78" s="45" t="e">
        <f>IF('MATRIZ DE RIESGOS'!#REF!="","",'MATRIZ DE RIESGOS'!#REF!)</f>
        <v>#REF!</v>
      </c>
      <c r="AG78" s="45" t="e">
        <f>IF('MATRIZ DE RIESGOS'!#REF!="","",'MATRIZ DE RIESGOS'!#REF!)</f>
        <v>#REF!</v>
      </c>
    </row>
    <row r="79" spans="2:33" s="1" customFormat="1" ht="15" x14ac:dyDescent="0.25">
      <c r="B79" s="43" t="e">
        <f>IF('MATRIZ DE RIESGOS'!#REF!="","",'MATRIZ DE RIESGOS'!#REF!)</f>
        <v>#REF!</v>
      </c>
      <c r="C79" s="43" t="e">
        <f>IF('MATRIZ DE RIESGOS'!#REF!="","",'MATRIZ DE RIESGOS'!#REF!)</f>
        <v>#REF!</v>
      </c>
      <c r="D79" s="44" t="e">
        <f>IF('MATRIZ DE RIESGOS'!#REF!="","",'MATRIZ DE RIESGOS'!#REF!)</f>
        <v>#REF!</v>
      </c>
      <c r="E79" s="6" t="e">
        <f>IF('MATRIZ DE RIESGOS'!#REF!="","",'MATRIZ DE RIESGOS'!#REF!)</f>
        <v>#REF!</v>
      </c>
      <c r="F79" s="6" t="e">
        <f>IF('MATRIZ DE RIESGOS'!#REF!="","",'MATRIZ DE RIESGOS'!#REF!)</f>
        <v>#REF!</v>
      </c>
      <c r="G79" s="6" t="e">
        <f>IF('MATRIZ DE RIESGOS'!#REF!="","",'MATRIZ DE RIESGOS'!#REF!)</f>
        <v>#REF!</v>
      </c>
      <c r="H79" s="6" t="e">
        <f>IF('MATRIZ DE RIESGOS'!#REF!="","",'MATRIZ DE RIESGOS'!#REF!)</f>
        <v>#REF!</v>
      </c>
      <c r="I79" s="6" t="e">
        <f>IF('MATRIZ DE RIESGOS'!#REF!="","",'MATRIZ DE RIESGOS'!#REF!)</f>
        <v>#REF!</v>
      </c>
      <c r="J79" s="6" t="e">
        <f>IF('MATRIZ DE RIESGOS'!#REF!="","",'MATRIZ DE RIESGOS'!#REF!)</f>
        <v>#REF!</v>
      </c>
      <c r="K79" s="6" t="e">
        <f>IF('MATRIZ DE RIESGOS'!#REF!="","",'MATRIZ DE RIESGOS'!#REF!)</f>
        <v>#REF!</v>
      </c>
      <c r="L79" s="6" t="e">
        <f>IF('MATRIZ DE RIESGOS'!#REF!="","",'MATRIZ DE RIESGOS'!#REF!)</f>
        <v>#REF!</v>
      </c>
      <c r="M79" s="6" t="e">
        <f>IF('MATRIZ DE RIESGOS'!#REF!="","",'MATRIZ DE RIESGOS'!#REF!)</f>
        <v>#REF!</v>
      </c>
      <c r="N79" s="6" t="e">
        <f>IF('MATRIZ DE RIESGOS'!#REF!="","",'MATRIZ DE RIESGOS'!#REF!)</f>
        <v>#REF!</v>
      </c>
      <c r="O79" s="6" t="e">
        <f>IF('MATRIZ DE RIESGOS'!#REF!="","",'MATRIZ DE RIESGOS'!#REF!)</f>
        <v>#REF!</v>
      </c>
      <c r="P79" s="6" t="e">
        <f>IF('MATRIZ DE RIESGOS'!#REF!="","",'MATRIZ DE RIESGOS'!#REF!)</f>
        <v>#REF!</v>
      </c>
      <c r="Q79" s="6" t="e">
        <f>IF('MATRIZ DE RIESGOS'!#REF!="","",'MATRIZ DE RIESGOS'!#REF!)</f>
        <v>#REF!</v>
      </c>
      <c r="R79" s="6" t="e">
        <f>IF('MATRIZ DE RIESGOS'!#REF!="","",'MATRIZ DE RIESGOS'!#REF!)</f>
        <v>#REF!</v>
      </c>
      <c r="S79" s="47" t="e">
        <f>IF('MATRIZ DE RIESGOS'!#REF!="","",'MATRIZ DE RIESGOS'!#REF!)</f>
        <v>#REF!</v>
      </c>
      <c r="T79" s="47" t="e">
        <f>IF('MATRIZ DE RIESGOS'!#REF!="","",'MATRIZ DE RIESGOS'!#REF!)</f>
        <v>#REF!</v>
      </c>
      <c r="U79" s="43" t="e">
        <f>IF('MATRIZ DE RIESGOS'!#REF!="","",'MATRIZ DE RIESGOS'!#REF!)</f>
        <v>#REF!</v>
      </c>
      <c r="V79" s="43" t="e">
        <f>IF('MATRIZ DE RIESGOS'!#REF!="","",'MATRIZ DE RIESGOS'!#REF!)</f>
        <v>#REF!</v>
      </c>
      <c r="W79" s="43" t="e">
        <f>IF('MATRIZ DE RIESGOS'!#REF!="","",'MATRIZ DE RIESGOS'!#REF!)</f>
        <v>#REF!</v>
      </c>
      <c r="X79" s="43" t="e">
        <f>IF('MATRIZ DE RIESGOS'!#REF!="","",'MATRIZ DE RIESGOS'!#REF!)</f>
        <v>#REF!</v>
      </c>
      <c r="Y79" s="46" t="e">
        <f>IF('MATRIZ DE RIESGOS'!#REF!="","",'MATRIZ DE RIESGOS'!#REF!)</f>
        <v>#REF!</v>
      </c>
      <c r="Z79" s="81" t="e">
        <f>IF('MATRIZ DE RIESGOS'!#REF!="","",'MATRIZ DE RIESGOS'!#REF!)</f>
        <v>#REF!</v>
      </c>
      <c r="AA79" s="6" t="e">
        <f>IF('MATRIZ DE RIESGOS'!#REF!="","",'MATRIZ DE RIESGOS'!#REF!)</f>
        <v>#REF!</v>
      </c>
      <c r="AB79" s="6" t="e">
        <f>IF('MATRIZ DE RIESGOS'!#REF!="","",'MATRIZ DE RIESGOS'!#REF!)</f>
        <v>#REF!</v>
      </c>
      <c r="AC79" s="6" t="e">
        <f>IF('MATRIZ DE RIESGOS'!#REF!="","",'MATRIZ DE RIESGOS'!#REF!)</f>
        <v>#REF!</v>
      </c>
      <c r="AD79" s="6" t="e">
        <f>IF('MATRIZ DE RIESGOS'!#REF!="","",'MATRIZ DE RIESGOS'!#REF!)</f>
        <v>#REF!</v>
      </c>
      <c r="AE79" s="6" t="e">
        <f>IF('MATRIZ DE RIESGOS'!#REF!="","",'MATRIZ DE RIESGOS'!#REF!)</f>
        <v>#REF!</v>
      </c>
      <c r="AF79" s="45" t="e">
        <f>IF('MATRIZ DE RIESGOS'!#REF!="","",'MATRIZ DE RIESGOS'!#REF!)</f>
        <v>#REF!</v>
      </c>
      <c r="AG79" s="45" t="e">
        <f>IF('MATRIZ DE RIESGOS'!#REF!="","",'MATRIZ DE RIESGOS'!#REF!)</f>
        <v>#REF!</v>
      </c>
    </row>
    <row r="80" spans="2:33" s="1" customFormat="1" ht="15" x14ac:dyDescent="0.25">
      <c r="B80" s="43" t="e">
        <f>IF('MATRIZ DE RIESGOS'!#REF!="","",'MATRIZ DE RIESGOS'!#REF!)</f>
        <v>#REF!</v>
      </c>
      <c r="C80" s="43" t="e">
        <f>IF('MATRIZ DE RIESGOS'!#REF!="","",'MATRIZ DE RIESGOS'!#REF!)</f>
        <v>#REF!</v>
      </c>
      <c r="D80" s="44" t="e">
        <f>IF('MATRIZ DE RIESGOS'!#REF!="","",'MATRIZ DE RIESGOS'!#REF!)</f>
        <v>#REF!</v>
      </c>
      <c r="E80" s="6" t="e">
        <f>IF('MATRIZ DE RIESGOS'!#REF!="","",'MATRIZ DE RIESGOS'!#REF!)</f>
        <v>#REF!</v>
      </c>
      <c r="F80" s="6" t="e">
        <f>IF('MATRIZ DE RIESGOS'!#REF!="","",'MATRIZ DE RIESGOS'!#REF!)</f>
        <v>#REF!</v>
      </c>
      <c r="G80" s="6" t="e">
        <f>IF('MATRIZ DE RIESGOS'!#REF!="","",'MATRIZ DE RIESGOS'!#REF!)</f>
        <v>#REF!</v>
      </c>
      <c r="H80" s="6" t="e">
        <f>IF('MATRIZ DE RIESGOS'!#REF!="","",'MATRIZ DE RIESGOS'!#REF!)</f>
        <v>#REF!</v>
      </c>
      <c r="I80" s="6" t="e">
        <f>IF('MATRIZ DE RIESGOS'!#REF!="","",'MATRIZ DE RIESGOS'!#REF!)</f>
        <v>#REF!</v>
      </c>
      <c r="J80" s="6" t="e">
        <f>IF('MATRIZ DE RIESGOS'!#REF!="","",'MATRIZ DE RIESGOS'!#REF!)</f>
        <v>#REF!</v>
      </c>
      <c r="K80" s="6" t="e">
        <f>IF('MATRIZ DE RIESGOS'!#REF!="","",'MATRIZ DE RIESGOS'!#REF!)</f>
        <v>#REF!</v>
      </c>
      <c r="L80" s="6" t="e">
        <f>IF('MATRIZ DE RIESGOS'!#REF!="","",'MATRIZ DE RIESGOS'!#REF!)</f>
        <v>#REF!</v>
      </c>
      <c r="M80" s="6" t="e">
        <f>IF('MATRIZ DE RIESGOS'!#REF!="","",'MATRIZ DE RIESGOS'!#REF!)</f>
        <v>#REF!</v>
      </c>
      <c r="N80" s="6" t="e">
        <f>IF('MATRIZ DE RIESGOS'!#REF!="","",'MATRIZ DE RIESGOS'!#REF!)</f>
        <v>#REF!</v>
      </c>
      <c r="O80" s="6" t="e">
        <f>IF('MATRIZ DE RIESGOS'!#REF!="","",'MATRIZ DE RIESGOS'!#REF!)</f>
        <v>#REF!</v>
      </c>
      <c r="P80" s="6" t="e">
        <f>IF('MATRIZ DE RIESGOS'!#REF!="","",'MATRIZ DE RIESGOS'!#REF!)</f>
        <v>#REF!</v>
      </c>
      <c r="Q80" s="6" t="e">
        <f>IF('MATRIZ DE RIESGOS'!#REF!="","",'MATRIZ DE RIESGOS'!#REF!)</f>
        <v>#REF!</v>
      </c>
      <c r="R80" s="6" t="e">
        <f>IF('MATRIZ DE RIESGOS'!#REF!="","",'MATRIZ DE RIESGOS'!#REF!)</f>
        <v>#REF!</v>
      </c>
      <c r="S80" s="47" t="e">
        <f>IF('MATRIZ DE RIESGOS'!#REF!="","",'MATRIZ DE RIESGOS'!#REF!)</f>
        <v>#REF!</v>
      </c>
      <c r="T80" s="47" t="e">
        <f>IF('MATRIZ DE RIESGOS'!#REF!="","",'MATRIZ DE RIESGOS'!#REF!)</f>
        <v>#REF!</v>
      </c>
      <c r="U80" s="43" t="e">
        <f>IF('MATRIZ DE RIESGOS'!#REF!="","",'MATRIZ DE RIESGOS'!#REF!)</f>
        <v>#REF!</v>
      </c>
      <c r="V80" s="43" t="e">
        <f>IF('MATRIZ DE RIESGOS'!#REF!="","",'MATRIZ DE RIESGOS'!#REF!)</f>
        <v>#REF!</v>
      </c>
      <c r="W80" s="43" t="e">
        <f>IF('MATRIZ DE RIESGOS'!#REF!="","",'MATRIZ DE RIESGOS'!#REF!)</f>
        <v>#REF!</v>
      </c>
      <c r="X80" s="43" t="e">
        <f>IF('MATRIZ DE RIESGOS'!#REF!="","",'MATRIZ DE RIESGOS'!#REF!)</f>
        <v>#REF!</v>
      </c>
      <c r="Y80" s="46" t="e">
        <f>IF('MATRIZ DE RIESGOS'!#REF!="","",'MATRIZ DE RIESGOS'!#REF!)</f>
        <v>#REF!</v>
      </c>
      <c r="Z80" s="81" t="e">
        <f>IF('MATRIZ DE RIESGOS'!#REF!="","",'MATRIZ DE RIESGOS'!#REF!)</f>
        <v>#REF!</v>
      </c>
      <c r="AA80" s="6" t="e">
        <f>IF('MATRIZ DE RIESGOS'!#REF!="","",'MATRIZ DE RIESGOS'!#REF!)</f>
        <v>#REF!</v>
      </c>
      <c r="AB80" s="6" t="e">
        <f>IF('MATRIZ DE RIESGOS'!#REF!="","",'MATRIZ DE RIESGOS'!#REF!)</f>
        <v>#REF!</v>
      </c>
      <c r="AC80" s="6" t="e">
        <f>IF('MATRIZ DE RIESGOS'!#REF!="","",'MATRIZ DE RIESGOS'!#REF!)</f>
        <v>#REF!</v>
      </c>
      <c r="AD80" s="6" t="e">
        <f>IF('MATRIZ DE RIESGOS'!#REF!="","",'MATRIZ DE RIESGOS'!#REF!)</f>
        <v>#REF!</v>
      </c>
      <c r="AE80" s="6" t="e">
        <f>IF('MATRIZ DE RIESGOS'!#REF!="","",'MATRIZ DE RIESGOS'!#REF!)</f>
        <v>#REF!</v>
      </c>
      <c r="AF80" s="45" t="e">
        <f>IF('MATRIZ DE RIESGOS'!#REF!="","",'MATRIZ DE RIESGOS'!#REF!)</f>
        <v>#REF!</v>
      </c>
      <c r="AG80" s="45" t="e">
        <f>IF('MATRIZ DE RIESGOS'!#REF!="","",'MATRIZ DE RIESGOS'!#REF!)</f>
        <v>#REF!</v>
      </c>
    </row>
    <row r="81" spans="2:33" s="1" customFormat="1" ht="15" x14ac:dyDescent="0.25">
      <c r="B81" s="43" t="e">
        <f>IF('MATRIZ DE RIESGOS'!#REF!="","",'MATRIZ DE RIESGOS'!#REF!)</f>
        <v>#REF!</v>
      </c>
      <c r="C81" s="43" t="e">
        <f>IF('MATRIZ DE RIESGOS'!#REF!="","",'MATRIZ DE RIESGOS'!#REF!)</f>
        <v>#REF!</v>
      </c>
      <c r="D81" s="44" t="e">
        <f>IF('MATRIZ DE RIESGOS'!#REF!="","",'MATRIZ DE RIESGOS'!#REF!)</f>
        <v>#REF!</v>
      </c>
      <c r="E81" s="6" t="e">
        <f>IF('MATRIZ DE RIESGOS'!#REF!="","",'MATRIZ DE RIESGOS'!#REF!)</f>
        <v>#REF!</v>
      </c>
      <c r="F81" s="6" t="e">
        <f>IF('MATRIZ DE RIESGOS'!#REF!="","",'MATRIZ DE RIESGOS'!#REF!)</f>
        <v>#REF!</v>
      </c>
      <c r="G81" s="6" t="e">
        <f>IF('MATRIZ DE RIESGOS'!#REF!="","",'MATRIZ DE RIESGOS'!#REF!)</f>
        <v>#REF!</v>
      </c>
      <c r="H81" s="6" t="e">
        <f>IF('MATRIZ DE RIESGOS'!#REF!="","",'MATRIZ DE RIESGOS'!#REF!)</f>
        <v>#REF!</v>
      </c>
      <c r="I81" s="6" t="e">
        <f>IF('MATRIZ DE RIESGOS'!#REF!="","",'MATRIZ DE RIESGOS'!#REF!)</f>
        <v>#REF!</v>
      </c>
      <c r="J81" s="6" t="e">
        <f>IF('MATRIZ DE RIESGOS'!#REF!="","",'MATRIZ DE RIESGOS'!#REF!)</f>
        <v>#REF!</v>
      </c>
      <c r="K81" s="6" t="e">
        <f>IF('MATRIZ DE RIESGOS'!#REF!="","",'MATRIZ DE RIESGOS'!#REF!)</f>
        <v>#REF!</v>
      </c>
      <c r="L81" s="6" t="e">
        <f>IF('MATRIZ DE RIESGOS'!#REF!="","",'MATRIZ DE RIESGOS'!#REF!)</f>
        <v>#REF!</v>
      </c>
      <c r="M81" s="6" t="e">
        <f>IF('MATRIZ DE RIESGOS'!#REF!="","",'MATRIZ DE RIESGOS'!#REF!)</f>
        <v>#REF!</v>
      </c>
      <c r="N81" s="6" t="e">
        <f>IF('MATRIZ DE RIESGOS'!#REF!="","",'MATRIZ DE RIESGOS'!#REF!)</f>
        <v>#REF!</v>
      </c>
      <c r="O81" s="6" t="e">
        <f>IF('MATRIZ DE RIESGOS'!#REF!="","",'MATRIZ DE RIESGOS'!#REF!)</f>
        <v>#REF!</v>
      </c>
      <c r="P81" s="6" t="e">
        <f>IF('MATRIZ DE RIESGOS'!#REF!="","",'MATRIZ DE RIESGOS'!#REF!)</f>
        <v>#REF!</v>
      </c>
      <c r="Q81" s="6" t="e">
        <f>IF('MATRIZ DE RIESGOS'!#REF!="","",'MATRIZ DE RIESGOS'!#REF!)</f>
        <v>#REF!</v>
      </c>
      <c r="R81" s="6" t="e">
        <f>IF('MATRIZ DE RIESGOS'!#REF!="","",'MATRIZ DE RIESGOS'!#REF!)</f>
        <v>#REF!</v>
      </c>
      <c r="S81" s="47" t="e">
        <f>IF('MATRIZ DE RIESGOS'!#REF!="","",'MATRIZ DE RIESGOS'!#REF!)</f>
        <v>#REF!</v>
      </c>
      <c r="T81" s="47" t="e">
        <f>IF('MATRIZ DE RIESGOS'!#REF!="","",'MATRIZ DE RIESGOS'!#REF!)</f>
        <v>#REF!</v>
      </c>
      <c r="U81" s="43" t="e">
        <f>IF('MATRIZ DE RIESGOS'!#REF!="","",'MATRIZ DE RIESGOS'!#REF!)</f>
        <v>#REF!</v>
      </c>
      <c r="V81" s="43" t="e">
        <f>IF('MATRIZ DE RIESGOS'!#REF!="","",'MATRIZ DE RIESGOS'!#REF!)</f>
        <v>#REF!</v>
      </c>
      <c r="W81" s="43" t="e">
        <f>IF('MATRIZ DE RIESGOS'!#REF!="","",'MATRIZ DE RIESGOS'!#REF!)</f>
        <v>#REF!</v>
      </c>
      <c r="X81" s="43" t="e">
        <f>IF('MATRIZ DE RIESGOS'!#REF!="","",'MATRIZ DE RIESGOS'!#REF!)</f>
        <v>#REF!</v>
      </c>
      <c r="Y81" s="46" t="e">
        <f>IF('MATRIZ DE RIESGOS'!#REF!="","",'MATRIZ DE RIESGOS'!#REF!)</f>
        <v>#REF!</v>
      </c>
      <c r="Z81" s="81" t="e">
        <f>IF('MATRIZ DE RIESGOS'!#REF!="","",'MATRIZ DE RIESGOS'!#REF!)</f>
        <v>#REF!</v>
      </c>
      <c r="AA81" s="6" t="e">
        <f>IF('MATRIZ DE RIESGOS'!#REF!="","",'MATRIZ DE RIESGOS'!#REF!)</f>
        <v>#REF!</v>
      </c>
      <c r="AB81" s="6" t="e">
        <f>IF('MATRIZ DE RIESGOS'!#REF!="","",'MATRIZ DE RIESGOS'!#REF!)</f>
        <v>#REF!</v>
      </c>
      <c r="AC81" s="6" t="e">
        <f>IF('MATRIZ DE RIESGOS'!#REF!="","",'MATRIZ DE RIESGOS'!#REF!)</f>
        <v>#REF!</v>
      </c>
      <c r="AD81" s="6" t="e">
        <f>IF('MATRIZ DE RIESGOS'!#REF!="","",'MATRIZ DE RIESGOS'!#REF!)</f>
        <v>#REF!</v>
      </c>
      <c r="AE81" s="6" t="e">
        <f>IF('MATRIZ DE RIESGOS'!#REF!="","",'MATRIZ DE RIESGOS'!#REF!)</f>
        <v>#REF!</v>
      </c>
      <c r="AF81" s="45" t="e">
        <f>IF('MATRIZ DE RIESGOS'!#REF!="","",'MATRIZ DE RIESGOS'!#REF!)</f>
        <v>#REF!</v>
      </c>
      <c r="AG81" s="45" t="e">
        <f>IF('MATRIZ DE RIESGOS'!#REF!="","",'MATRIZ DE RIESGOS'!#REF!)</f>
        <v>#REF!</v>
      </c>
    </row>
    <row r="82" spans="2:33" s="1" customFormat="1" ht="15" x14ac:dyDescent="0.25">
      <c r="B82" s="43" t="e">
        <f>IF('MATRIZ DE RIESGOS'!#REF!="","",'MATRIZ DE RIESGOS'!#REF!)</f>
        <v>#REF!</v>
      </c>
      <c r="C82" s="43" t="e">
        <f>IF('MATRIZ DE RIESGOS'!#REF!="","",'MATRIZ DE RIESGOS'!#REF!)</f>
        <v>#REF!</v>
      </c>
      <c r="D82" s="44" t="e">
        <f>IF('MATRIZ DE RIESGOS'!#REF!="","",'MATRIZ DE RIESGOS'!#REF!)</f>
        <v>#REF!</v>
      </c>
      <c r="E82" s="6" t="e">
        <f>IF('MATRIZ DE RIESGOS'!#REF!="","",'MATRIZ DE RIESGOS'!#REF!)</f>
        <v>#REF!</v>
      </c>
      <c r="F82" s="6" t="e">
        <f>IF('MATRIZ DE RIESGOS'!#REF!="","",'MATRIZ DE RIESGOS'!#REF!)</f>
        <v>#REF!</v>
      </c>
      <c r="G82" s="6" t="e">
        <f>IF('MATRIZ DE RIESGOS'!#REF!="","",'MATRIZ DE RIESGOS'!#REF!)</f>
        <v>#REF!</v>
      </c>
      <c r="H82" s="6" t="e">
        <f>IF('MATRIZ DE RIESGOS'!#REF!="","",'MATRIZ DE RIESGOS'!#REF!)</f>
        <v>#REF!</v>
      </c>
      <c r="I82" s="6" t="e">
        <f>IF('MATRIZ DE RIESGOS'!#REF!="","",'MATRIZ DE RIESGOS'!#REF!)</f>
        <v>#REF!</v>
      </c>
      <c r="J82" s="6" t="e">
        <f>IF('MATRIZ DE RIESGOS'!#REF!="","",'MATRIZ DE RIESGOS'!#REF!)</f>
        <v>#REF!</v>
      </c>
      <c r="K82" s="6" t="e">
        <f>IF('MATRIZ DE RIESGOS'!#REF!="","",'MATRIZ DE RIESGOS'!#REF!)</f>
        <v>#REF!</v>
      </c>
      <c r="L82" s="6" t="e">
        <f>IF('MATRIZ DE RIESGOS'!#REF!="","",'MATRIZ DE RIESGOS'!#REF!)</f>
        <v>#REF!</v>
      </c>
      <c r="M82" s="6" t="e">
        <f>IF('MATRIZ DE RIESGOS'!#REF!="","",'MATRIZ DE RIESGOS'!#REF!)</f>
        <v>#REF!</v>
      </c>
      <c r="N82" s="6" t="e">
        <f>IF('MATRIZ DE RIESGOS'!#REF!="","",'MATRIZ DE RIESGOS'!#REF!)</f>
        <v>#REF!</v>
      </c>
      <c r="O82" s="6" t="e">
        <f>IF('MATRIZ DE RIESGOS'!#REF!="","",'MATRIZ DE RIESGOS'!#REF!)</f>
        <v>#REF!</v>
      </c>
      <c r="P82" s="6" t="e">
        <f>IF('MATRIZ DE RIESGOS'!#REF!="","",'MATRIZ DE RIESGOS'!#REF!)</f>
        <v>#REF!</v>
      </c>
      <c r="Q82" s="6" t="e">
        <f>IF('MATRIZ DE RIESGOS'!#REF!="","",'MATRIZ DE RIESGOS'!#REF!)</f>
        <v>#REF!</v>
      </c>
      <c r="R82" s="6" t="e">
        <f>IF('MATRIZ DE RIESGOS'!#REF!="","",'MATRIZ DE RIESGOS'!#REF!)</f>
        <v>#REF!</v>
      </c>
      <c r="S82" s="47" t="e">
        <f>IF('MATRIZ DE RIESGOS'!#REF!="","",'MATRIZ DE RIESGOS'!#REF!)</f>
        <v>#REF!</v>
      </c>
      <c r="T82" s="47" t="e">
        <f>IF('MATRIZ DE RIESGOS'!#REF!="","",'MATRIZ DE RIESGOS'!#REF!)</f>
        <v>#REF!</v>
      </c>
      <c r="U82" s="43" t="e">
        <f>IF('MATRIZ DE RIESGOS'!#REF!="","",'MATRIZ DE RIESGOS'!#REF!)</f>
        <v>#REF!</v>
      </c>
      <c r="V82" s="43" t="e">
        <f>IF('MATRIZ DE RIESGOS'!#REF!="","",'MATRIZ DE RIESGOS'!#REF!)</f>
        <v>#REF!</v>
      </c>
      <c r="W82" s="43" t="e">
        <f>IF('MATRIZ DE RIESGOS'!#REF!="","",'MATRIZ DE RIESGOS'!#REF!)</f>
        <v>#REF!</v>
      </c>
      <c r="X82" s="43" t="e">
        <f>IF('MATRIZ DE RIESGOS'!#REF!="","",'MATRIZ DE RIESGOS'!#REF!)</f>
        <v>#REF!</v>
      </c>
      <c r="Y82" s="46" t="e">
        <f>IF('MATRIZ DE RIESGOS'!#REF!="","",'MATRIZ DE RIESGOS'!#REF!)</f>
        <v>#REF!</v>
      </c>
      <c r="Z82" s="81" t="e">
        <f>IF('MATRIZ DE RIESGOS'!#REF!="","",'MATRIZ DE RIESGOS'!#REF!)</f>
        <v>#REF!</v>
      </c>
      <c r="AA82" s="6" t="e">
        <f>IF('MATRIZ DE RIESGOS'!#REF!="","",'MATRIZ DE RIESGOS'!#REF!)</f>
        <v>#REF!</v>
      </c>
      <c r="AB82" s="6" t="e">
        <f>IF('MATRIZ DE RIESGOS'!#REF!="","",'MATRIZ DE RIESGOS'!#REF!)</f>
        <v>#REF!</v>
      </c>
      <c r="AC82" s="6" t="e">
        <f>IF('MATRIZ DE RIESGOS'!#REF!="","",'MATRIZ DE RIESGOS'!#REF!)</f>
        <v>#REF!</v>
      </c>
      <c r="AD82" s="6" t="e">
        <f>IF('MATRIZ DE RIESGOS'!#REF!="","",'MATRIZ DE RIESGOS'!#REF!)</f>
        <v>#REF!</v>
      </c>
      <c r="AE82" s="6" t="e">
        <f>IF('MATRIZ DE RIESGOS'!#REF!="","",'MATRIZ DE RIESGOS'!#REF!)</f>
        <v>#REF!</v>
      </c>
      <c r="AF82" s="45" t="e">
        <f>IF('MATRIZ DE RIESGOS'!#REF!="","",'MATRIZ DE RIESGOS'!#REF!)</f>
        <v>#REF!</v>
      </c>
      <c r="AG82" s="45" t="e">
        <f>IF('MATRIZ DE RIESGOS'!#REF!="","",'MATRIZ DE RIESGOS'!#REF!)</f>
        <v>#REF!</v>
      </c>
    </row>
    <row r="83" spans="2:33" s="1" customFormat="1" ht="15" x14ac:dyDescent="0.25">
      <c r="B83" s="43" t="e">
        <f>IF('MATRIZ DE RIESGOS'!#REF!="","",'MATRIZ DE RIESGOS'!#REF!)</f>
        <v>#REF!</v>
      </c>
      <c r="C83" s="43" t="e">
        <f>IF('MATRIZ DE RIESGOS'!#REF!="","",'MATRIZ DE RIESGOS'!#REF!)</f>
        <v>#REF!</v>
      </c>
      <c r="D83" s="44" t="e">
        <f>IF('MATRIZ DE RIESGOS'!#REF!="","",'MATRIZ DE RIESGOS'!#REF!)</f>
        <v>#REF!</v>
      </c>
      <c r="E83" s="6" t="e">
        <f>IF('MATRIZ DE RIESGOS'!#REF!="","",'MATRIZ DE RIESGOS'!#REF!)</f>
        <v>#REF!</v>
      </c>
      <c r="F83" s="6" t="e">
        <f>IF('MATRIZ DE RIESGOS'!#REF!="","",'MATRIZ DE RIESGOS'!#REF!)</f>
        <v>#REF!</v>
      </c>
      <c r="G83" s="6" t="e">
        <f>IF('MATRIZ DE RIESGOS'!#REF!="","",'MATRIZ DE RIESGOS'!#REF!)</f>
        <v>#REF!</v>
      </c>
      <c r="H83" s="6" t="e">
        <f>IF('MATRIZ DE RIESGOS'!#REF!="","",'MATRIZ DE RIESGOS'!#REF!)</f>
        <v>#REF!</v>
      </c>
      <c r="I83" s="6" t="e">
        <f>IF('MATRIZ DE RIESGOS'!#REF!="","",'MATRIZ DE RIESGOS'!#REF!)</f>
        <v>#REF!</v>
      </c>
      <c r="J83" s="6" t="e">
        <f>IF('MATRIZ DE RIESGOS'!#REF!="","",'MATRIZ DE RIESGOS'!#REF!)</f>
        <v>#REF!</v>
      </c>
      <c r="K83" s="6" t="e">
        <f>IF('MATRIZ DE RIESGOS'!#REF!="","",'MATRIZ DE RIESGOS'!#REF!)</f>
        <v>#REF!</v>
      </c>
      <c r="L83" s="6" t="e">
        <f>IF('MATRIZ DE RIESGOS'!#REF!="","",'MATRIZ DE RIESGOS'!#REF!)</f>
        <v>#REF!</v>
      </c>
      <c r="M83" s="6" t="e">
        <f>IF('MATRIZ DE RIESGOS'!#REF!="","",'MATRIZ DE RIESGOS'!#REF!)</f>
        <v>#REF!</v>
      </c>
      <c r="N83" s="6" t="e">
        <f>IF('MATRIZ DE RIESGOS'!#REF!="","",'MATRIZ DE RIESGOS'!#REF!)</f>
        <v>#REF!</v>
      </c>
      <c r="O83" s="6" t="e">
        <f>IF('MATRIZ DE RIESGOS'!#REF!="","",'MATRIZ DE RIESGOS'!#REF!)</f>
        <v>#REF!</v>
      </c>
      <c r="P83" s="6" t="e">
        <f>IF('MATRIZ DE RIESGOS'!#REF!="","",'MATRIZ DE RIESGOS'!#REF!)</f>
        <v>#REF!</v>
      </c>
      <c r="Q83" s="6" t="e">
        <f>IF('MATRIZ DE RIESGOS'!#REF!="","",'MATRIZ DE RIESGOS'!#REF!)</f>
        <v>#REF!</v>
      </c>
      <c r="R83" s="6" t="e">
        <f>IF('MATRIZ DE RIESGOS'!#REF!="","",'MATRIZ DE RIESGOS'!#REF!)</f>
        <v>#REF!</v>
      </c>
      <c r="S83" s="47" t="e">
        <f>IF('MATRIZ DE RIESGOS'!#REF!="","",'MATRIZ DE RIESGOS'!#REF!)</f>
        <v>#REF!</v>
      </c>
      <c r="T83" s="47" t="e">
        <f>IF('MATRIZ DE RIESGOS'!#REF!="","",'MATRIZ DE RIESGOS'!#REF!)</f>
        <v>#REF!</v>
      </c>
      <c r="U83" s="43" t="e">
        <f>IF('MATRIZ DE RIESGOS'!#REF!="","",'MATRIZ DE RIESGOS'!#REF!)</f>
        <v>#REF!</v>
      </c>
      <c r="V83" s="43" t="e">
        <f>IF('MATRIZ DE RIESGOS'!#REF!="","",'MATRIZ DE RIESGOS'!#REF!)</f>
        <v>#REF!</v>
      </c>
      <c r="W83" s="43" t="e">
        <f>IF('MATRIZ DE RIESGOS'!#REF!="","",'MATRIZ DE RIESGOS'!#REF!)</f>
        <v>#REF!</v>
      </c>
      <c r="X83" s="43" t="e">
        <f>IF('MATRIZ DE RIESGOS'!#REF!="","",'MATRIZ DE RIESGOS'!#REF!)</f>
        <v>#REF!</v>
      </c>
      <c r="Y83" s="46" t="e">
        <f>IF('MATRIZ DE RIESGOS'!#REF!="","",'MATRIZ DE RIESGOS'!#REF!)</f>
        <v>#REF!</v>
      </c>
      <c r="Z83" s="81" t="e">
        <f>IF('MATRIZ DE RIESGOS'!#REF!="","",'MATRIZ DE RIESGOS'!#REF!)</f>
        <v>#REF!</v>
      </c>
      <c r="AA83" s="6" t="e">
        <f>IF('MATRIZ DE RIESGOS'!#REF!="","",'MATRIZ DE RIESGOS'!#REF!)</f>
        <v>#REF!</v>
      </c>
      <c r="AB83" s="6" t="e">
        <f>IF('MATRIZ DE RIESGOS'!#REF!="","",'MATRIZ DE RIESGOS'!#REF!)</f>
        <v>#REF!</v>
      </c>
      <c r="AC83" s="6" t="e">
        <f>IF('MATRIZ DE RIESGOS'!#REF!="","",'MATRIZ DE RIESGOS'!#REF!)</f>
        <v>#REF!</v>
      </c>
      <c r="AD83" s="6" t="e">
        <f>IF('MATRIZ DE RIESGOS'!#REF!="","",'MATRIZ DE RIESGOS'!#REF!)</f>
        <v>#REF!</v>
      </c>
      <c r="AE83" s="6" t="e">
        <f>IF('MATRIZ DE RIESGOS'!#REF!="","",'MATRIZ DE RIESGOS'!#REF!)</f>
        <v>#REF!</v>
      </c>
      <c r="AF83" s="45" t="e">
        <f>IF('MATRIZ DE RIESGOS'!#REF!="","",'MATRIZ DE RIESGOS'!#REF!)</f>
        <v>#REF!</v>
      </c>
      <c r="AG83" s="45" t="e">
        <f>IF('MATRIZ DE RIESGOS'!#REF!="","",'MATRIZ DE RIESGOS'!#REF!)</f>
        <v>#REF!</v>
      </c>
    </row>
    <row r="84" spans="2:33" s="1" customFormat="1" ht="15" x14ac:dyDescent="0.25">
      <c r="B84" s="43" t="e">
        <f>IF('MATRIZ DE RIESGOS'!#REF!="","",'MATRIZ DE RIESGOS'!#REF!)</f>
        <v>#REF!</v>
      </c>
      <c r="C84" s="43" t="e">
        <f>IF('MATRIZ DE RIESGOS'!#REF!="","",'MATRIZ DE RIESGOS'!#REF!)</f>
        <v>#REF!</v>
      </c>
      <c r="D84" s="44" t="e">
        <f>IF('MATRIZ DE RIESGOS'!#REF!="","",'MATRIZ DE RIESGOS'!#REF!)</f>
        <v>#REF!</v>
      </c>
      <c r="E84" s="6" t="e">
        <f>IF('MATRIZ DE RIESGOS'!#REF!="","",'MATRIZ DE RIESGOS'!#REF!)</f>
        <v>#REF!</v>
      </c>
      <c r="F84" s="6" t="e">
        <f>IF('MATRIZ DE RIESGOS'!#REF!="","",'MATRIZ DE RIESGOS'!#REF!)</f>
        <v>#REF!</v>
      </c>
      <c r="G84" s="6" t="e">
        <f>IF('MATRIZ DE RIESGOS'!#REF!="","",'MATRIZ DE RIESGOS'!#REF!)</f>
        <v>#REF!</v>
      </c>
      <c r="H84" s="6" t="e">
        <f>IF('MATRIZ DE RIESGOS'!#REF!="","",'MATRIZ DE RIESGOS'!#REF!)</f>
        <v>#REF!</v>
      </c>
      <c r="I84" s="6" t="e">
        <f>IF('MATRIZ DE RIESGOS'!#REF!="","",'MATRIZ DE RIESGOS'!#REF!)</f>
        <v>#REF!</v>
      </c>
      <c r="J84" s="6" t="e">
        <f>IF('MATRIZ DE RIESGOS'!#REF!="","",'MATRIZ DE RIESGOS'!#REF!)</f>
        <v>#REF!</v>
      </c>
      <c r="K84" s="6" t="e">
        <f>IF('MATRIZ DE RIESGOS'!#REF!="","",'MATRIZ DE RIESGOS'!#REF!)</f>
        <v>#REF!</v>
      </c>
      <c r="L84" s="6" t="e">
        <f>IF('MATRIZ DE RIESGOS'!#REF!="","",'MATRIZ DE RIESGOS'!#REF!)</f>
        <v>#REF!</v>
      </c>
      <c r="M84" s="6" t="e">
        <f>IF('MATRIZ DE RIESGOS'!#REF!="","",'MATRIZ DE RIESGOS'!#REF!)</f>
        <v>#REF!</v>
      </c>
      <c r="N84" s="6" t="e">
        <f>IF('MATRIZ DE RIESGOS'!#REF!="","",'MATRIZ DE RIESGOS'!#REF!)</f>
        <v>#REF!</v>
      </c>
      <c r="O84" s="6" t="e">
        <f>IF('MATRIZ DE RIESGOS'!#REF!="","",'MATRIZ DE RIESGOS'!#REF!)</f>
        <v>#REF!</v>
      </c>
      <c r="P84" s="6" t="e">
        <f>IF('MATRIZ DE RIESGOS'!#REF!="","",'MATRIZ DE RIESGOS'!#REF!)</f>
        <v>#REF!</v>
      </c>
      <c r="Q84" s="6" t="e">
        <f>IF('MATRIZ DE RIESGOS'!#REF!="","",'MATRIZ DE RIESGOS'!#REF!)</f>
        <v>#REF!</v>
      </c>
      <c r="R84" s="6" t="e">
        <f>IF('MATRIZ DE RIESGOS'!#REF!="","",'MATRIZ DE RIESGOS'!#REF!)</f>
        <v>#REF!</v>
      </c>
      <c r="S84" s="47" t="e">
        <f>IF('MATRIZ DE RIESGOS'!#REF!="","",'MATRIZ DE RIESGOS'!#REF!)</f>
        <v>#REF!</v>
      </c>
      <c r="T84" s="47" t="e">
        <f>IF('MATRIZ DE RIESGOS'!#REF!="","",'MATRIZ DE RIESGOS'!#REF!)</f>
        <v>#REF!</v>
      </c>
      <c r="U84" s="43" t="e">
        <f>IF('MATRIZ DE RIESGOS'!#REF!="","",'MATRIZ DE RIESGOS'!#REF!)</f>
        <v>#REF!</v>
      </c>
      <c r="V84" s="43" t="e">
        <f>IF('MATRIZ DE RIESGOS'!#REF!="","",'MATRIZ DE RIESGOS'!#REF!)</f>
        <v>#REF!</v>
      </c>
      <c r="W84" s="43" t="e">
        <f>IF('MATRIZ DE RIESGOS'!#REF!="","",'MATRIZ DE RIESGOS'!#REF!)</f>
        <v>#REF!</v>
      </c>
      <c r="X84" s="43" t="e">
        <f>IF('MATRIZ DE RIESGOS'!#REF!="","",'MATRIZ DE RIESGOS'!#REF!)</f>
        <v>#REF!</v>
      </c>
      <c r="Y84" s="46" t="e">
        <f>IF('MATRIZ DE RIESGOS'!#REF!="","",'MATRIZ DE RIESGOS'!#REF!)</f>
        <v>#REF!</v>
      </c>
      <c r="Z84" s="81" t="e">
        <f>IF('MATRIZ DE RIESGOS'!#REF!="","",'MATRIZ DE RIESGOS'!#REF!)</f>
        <v>#REF!</v>
      </c>
      <c r="AA84" s="6" t="e">
        <f>IF('MATRIZ DE RIESGOS'!#REF!="","",'MATRIZ DE RIESGOS'!#REF!)</f>
        <v>#REF!</v>
      </c>
      <c r="AB84" s="6" t="e">
        <f>IF('MATRIZ DE RIESGOS'!#REF!="","",'MATRIZ DE RIESGOS'!#REF!)</f>
        <v>#REF!</v>
      </c>
      <c r="AC84" s="6" t="e">
        <f>IF('MATRIZ DE RIESGOS'!#REF!="","",'MATRIZ DE RIESGOS'!#REF!)</f>
        <v>#REF!</v>
      </c>
      <c r="AD84" s="6" t="e">
        <f>IF('MATRIZ DE RIESGOS'!#REF!="","",'MATRIZ DE RIESGOS'!#REF!)</f>
        <v>#REF!</v>
      </c>
      <c r="AE84" s="6" t="e">
        <f>IF('MATRIZ DE RIESGOS'!#REF!="","",'MATRIZ DE RIESGOS'!#REF!)</f>
        <v>#REF!</v>
      </c>
      <c r="AF84" s="45" t="e">
        <f>IF('MATRIZ DE RIESGOS'!#REF!="","",'MATRIZ DE RIESGOS'!#REF!)</f>
        <v>#REF!</v>
      </c>
      <c r="AG84" s="45" t="e">
        <f>IF('MATRIZ DE RIESGOS'!#REF!="","",'MATRIZ DE RIESGOS'!#REF!)</f>
        <v>#REF!</v>
      </c>
    </row>
    <row r="85" spans="2:33" s="1" customFormat="1" ht="15" x14ac:dyDescent="0.25">
      <c r="B85" s="43" t="e">
        <f>IF('MATRIZ DE RIESGOS'!#REF!="","",'MATRIZ DE RIESGOS'!#REF!)</f>
        <v>#REF!</v>
      </c>
      <c r="C85" s="43" t="e">
        <f>IF('MATRIZ DE RIESGOS'!#REF!="","",'MATRIZ DE RIESGOS'!#REF!)</f>
        <v>#REF!</v>
      </c>
      <c r="D85" s="44" t="e">
        <f>IF('MATRIZ DE RIESGOS'!#REF!="","",'MATRIZ DE RIESGOS'!#REF!)</f>
        <v>#REF!</v>
      </c>
      <c r="E85" s="6" t="e">
        <f>IF('MATRIZ DE RIESGOS'!#REF!="","",'MATRIZ DE RIESGOS'!#REF!)</f>
        <v>#REF!</v>
      </c>
      <c r="F85" s="6" t="e">
        <f>IF('MATRIZ DE RIESGOS'!#REF!="","",'MATRIZ DE RIESGOS'!#REF!)</f>
        <v>#REF!</v>
      </c>
      <c r="G85" s="6" t="e">
        <f>IF('MATRIZ DE RIESGOS'!#REF!="","",'MATRIZ DE RIESGOS'!#REF!)</f>
        <v>#REF!</v>
      </c>
      <c r="H85" s="6" t="e">
        <f>IF('MATRIZ DE RIESGOS'!#REF!="","",'MATRIZ DE RIESGOS'!#REF!)</f>
        <v>#REF!</v>
      </c>
      <c r="I85" s="6" t="e">
        <f>IF('MATRIZ DE RIESGOS'!#REF!="","",'MATRIZ DE RIESGOS'!#REF!)</f>
        <v>#REF!</v>
      </c>
      <c r="J85" s="6" t="e">
        <f>IF('MATRIZ DE RIESGOS'!#REF!="","",'MATRIZ DE RIESGOS'!#REF!)</f>
        <v>#REF!</v>
      </c>
      <c r="K85" s="6" t="e">
        <f>IF('MATRIZ DE RIESGOS'!#REF!="","",'MATRIZ DE RIESGOS'!#REF!)</f>
        <v>#REF!</v>
      </c>
      <c r="L85" s="6" t="e">
        <f>IF('MATRIZ DE RIESGOS'!#REF!="","",'MATRIZ DE RIESGOS'!#REF!)</f>
        <v>#REF!</v>
      </c>
      <c r="M85" s="6" t="e">
        <f>IF('MATRIZ DE RIESGOS'!#REF!="","",'MATRIZ DE RIESGOS'!#REF!)</f>
        <v>#REF!</v>
      </c>
      <c r="N85" s="6" t="e">
        <f>IF('MATRIZ DE RIESGOS'!#REF!="","",'MATRIZ DE RIESGOS'!#REF!)</f>
        <v>#REF!</v>
      </c>
      <c r="O85" s="6" t="e">
        <f>IF('MATRIZ DE RIESGOS'!#REF!="","",'MATRIZ DE RIESGOS'!#REF!)</f>
        <v>#REF!</v>
      </c>
      <c r="P85" s="6" t="e">
        <f>IF('MATRIZ DE RIESGOS'!#REF!="","",'MATRIZ DE RIESGOS'!#REF!)</f>
        <v>#REF!</v>
      </c>
      <c r="Q85" s="6" t="e">
        <f>IF('MATRIZ DE RIESGOS'!#REF!="","",'MATRIZ DE RIESGOS'!#REF!)</f>
        <v>#REF!</v>
      </c>
      <c r="R85" s="6" t="e">
        <f>IF('MATRIZ DE RIESGOS'!#REF!="","",'MATRIZ DE RIESGOS'!#REF!)</f>
        <v>#REF!</v>
      </c>
      <c r="S85" s="47" t="e">
        <f>IF('MATRIZ DE RIESGOS'!#REF!="","",'MATRIZ DE RIESGOS'!#REF!)</f>
        <v>#REF!</v>
      </c>
      <c r="T85" s="47" t="e">
        <f>IF('MATRIZ DE RIESGOS'!#REF!="","",'MATRIZ DE RIESGOS'!#REF!)</f>
        <v>#REF!</v>
      </c>
      <c r="U85" s="43" t="e">
        <f>IF('MATRIZ DE RIESGOS'!#REF!="","",'MATRIZ DE RIESGOS'!#REF!)</f>
        <v>#REF!</v>
      </c>
      <c r="V85" s="43" t="e">
        <f>IF('MATRIZ DE RIESGOS'!#REF!="","",'MATRIZ DE RIESGOS'!#REF!)</f>
        <v>#REF!</v>
      </c>
      <c r="W85" s="43" t="e">
        <f>IF('MATRIZ DE RIESGOS'!#REF!="","",'MATRIZ DE RIESGOS'!#REF!)</f>
        <v>#REF!</v>
      </c>
      <c r="X85" s="43" t="e">
        <f>IF('MATRIZ DE RIESGOS'!#REF!="","",'MATRIZ DE RIESGOS'!#REF!)</f>
        <v>#REF!</v>
      </c>
      <c r="Y85" s="46" t="e">
        <f>IF('MATRIZ DE RIESGOS'!#REF!="","",'MATRIZ DE RIESGOS'!#REF!)</f>
        <v>#REF!</v>
      </c>
      <c r="Z85" s="81" t="e">
        <f>IF('MATRIZ DE RIESGOS'!#REF!="","",'MATRIZ DE RIESGOS'!#REF!)</f>
        <v>#REF!</v>
      </c>
      <c r="AA85" s="6" t="e">
        <f>IF('MATRIZ DE RIESGOS'!#REF!="","",'MATRIZ DE RIESGOS'!#REF!)</f>
        <v>#REF!</v>
      </c>
      <c r="AB85" s="6" t="e">
        <f>IF('MATRIZ DE RIESGOS'!#REF!="","",'MATRIZ DE RIESGOS'!#REF!)</f>
        <v>#REF!</v>
      </c>
      <c r="AC85" s="6" t="e">
        <f>IF('MATRIZ DE RIESGOS'!#REF!="","",'MATRIZ DE RIESGOS'!#REF!)</f>
        <v>#REF!</v>
      </c>
      <c r="AD85" s="6" t="e">
        <f>IF('MATRIZ DE RIESGOS'!#REF!="","",'MATRIZ DE RIESGOS'!#REF!)</f>
        <v>#REF!</v>
      </c>
      <c r="AE85" s="6" t="e">
        <f>IF('MATRIZ DE RIESGOS'!#REF!="","",'MATRIZ DE RIESGOS'!#REF!)</f>
        <v>#REF!</v>
      </c>
      <c r="AF85" s="45" t="e">
        <f>IF('MATRIZ DE RIESGOS'!#REF!="","",'MATRIZ DE RIESGOS'!#REF!)</f>
        <v>#REF!</v>
      </c>
      <c r="AG85" s="45" t="e">
        <f>IF('MATRIZ DE RIESGOS'!#REF!="","",'MATRIZ DE RIESGOS'!#REF!)</f>
        <v>#REF!</v>
      </c>
    </row>
    <row r="86" spans="2:33" s="1" customFormat="1" ht="15" x14ac:dyDescent="0.25">
      <c r="B86" s="43" t="e">
        <f>IF('MATRIZ DE RIESGOS'!#REF!="","",'MATRIZ DE RIESGOS'!#REF!)</f>
        <v>#REF!</v>
      </c>
      <c r="C86" s="43" t="e">
        <f>IF('MATRIZ DE RIESGOS'!#REF!="","",'MATRIZ DE RIESGOS'!#REF!)</f>
        <v>#REF!</v>
      </c>
      <c r="D86" s="44" t="e">
        <f>IF('MATRIZ DE RIESGOS'!#REF!="","",'MATRIZ DE RIESGOS'!#REF!)</f>
        <v>#REF!</v>
      </c>
      <c r="E86" s="6" t="e">
        <f>IF('MATRIZ DE RIESGOS'!#REF!="","",'MATRIZ DE RIESGOS'!#REF!)</f>
        <v>#REF!</v>
      </c>
      <c r="F86" s="6" t="e">
        <f>IF('MATRIZ DE RIESGOS'!#REF!="","",'MATRIZ DE RIESGOS'!#REF!)</f>
        <v>#REF!</v>
      </c>
      <c r="G86" s="6" t="e">
        <f>IF('MATRIZ DE RIESGOS'!#REF!="","",'MATRIZ DE RIESGOS'!#REF!)</f>
        <v>#REF!</v>
      </c>
      <c r="H86" s="6" t="e">
        <f>IF('MATRIZ DE RIESGOS'!#REF!="","",'MATRIZ DE RIESGOS'!#REF!)</f>
        <v>#REF!</v>
      </c>
      <c r="I86" s="6" t="e">
        <f>IF('MATRIZ DE RIESGOS'!#REF!="","",'MATRIZ DE RIESGOS'!#REF!)</f>
        <v>#REF!</v>
      </c>
      <c r="J86" s="6" t="e">
        <f>IF('MATRIZ DE RIESGOS'!#REF!="","",'MATRIZ DE RIESGOS'!#REF!)</f>
        <v>#REF!</v>
      </c>
      <c r="K86" s="6" t="e">
        <f>IF('MATRIZ DE RIESGOS'!#REF!="","",'MATRIZ DE RIESGOS'!#REF!)</f>
        <v>#REF!</v>
      </c>
      <c r="L86" s="6" t="e">
        <f>IF('MATRIZ DE RIESGOS'!#REF!="","",'MATRIZ DE RIESGOS'!#REF!)</f>
        <v>#REF!</v>
      </c>
      <c r="M86" s="6" t="e">
        <f>IF('MATRIZ DE RIESGOS'!#REF!="","",'MATRIZ DE RIESGOS'!#REF!)</f>
        <v>#REF!</v>
      </c>
      <c r="N86" s="6" t="e">
        <f>IF('MATRIZ DE RIESGOS'!#REF!="","",'MATRIZ DE RIESGOS'!#REF!)</f>
        <v>#REF!</v>
      </c>
      <c r="O86" s="6" t="e">
        <f>IF('MATRIZ DE RIESGOS'!#REF!="","",'MATRIZ DE RIESGOS'!#REF!)</f>
        <v>#REF!</v>
      </c>
      <c r="P86" s="6" t="e">
        <f>IF('MATRIZ DE RIESGOS'!#REF!="","",'MATRIZ DE RIESGOS'!#REF!)</f>
        <v>#REF!</v>
      </c>
      <c r="Q86" s="6" t="e">
        <f>IF('MATRIZ DE RIESGOS'!#REF!="","",'MATRIZ DE RIESGOS'!#REF!)</f>
        <v>#REF!</v>
      </c>
      <c r="R86" s="6" t="e">
        <f>IF('MATRIZ DE RIESGOS'!#REF!="","",'MATRIZ DE RIESGOS'!#REF!)</f>
        <v>#REF!</v>
      </c>
      <c r="S86" s="47" t="e">
        <f>IF('MATRIZ DE RIESGOS'!#REF!="","",'MATRIZ DE RIESGOS'!#REF!)</f>
        <v>#REF!</v>
      </c>
      <c r="T86" s="47" t="e">
        <f>IF('MATRIZ DE RIESGOS'!#REF!="","",'MATRIZ DE RIESGOS'!#REF!)</f>
        <v>#REF!</v>
      </c>
      <c r="U86" s="43" t="e">
        <f>IF('MATRIZ DE RIESGOS'!#REF!="","",'MATRIZ DE RIESGOS'!#REF!)</f>
        <v>#REF!</v>
      </c>
      <c r="V86" s="43" t="e">
        <f>IF('MATRIZ DE RIESGOS'!#REF!="","",'MATRIZ DE RIESGOS'!#REF!)</f>
        <v>#REF!</v>
      </c>
      <c r="W86" s="43" t="e">
        <f>IF('MATRIZ DE RIESGOS'!#REF!="","",'MATRIZ DE RIESGOS'!#REF!)</f>
        <v>#REF!</v>
      </c>
      <c r="X86" s="43" t="e">
        <f>IF('MATRIZ DE RIESGOS'!#REF!="","",'MATRIZ DE RIESGOS'!#REF!)</f>
        <v>#REF!</v>
      </c>
      <c r="Y86" s="46" t="e">
        <f>IF('MATRIZ DE RIESGOS'!#REF!="","",'MATRIZ DE RIESGOS'!#REF!)</f>
        <v>#REF!</v>
      </c>
      <c r="Z86" s="81" t="e">
        <f>IF('MATRIZ DE RIESGOS'!#REF!="","",'MATRIZ DE RIESGOS'!#REF!)</f>
        <v>#REF!</v>
      </c>
      <c r="AA86" s="6" t="e">
        <f>IF('MATRIZ DE RIESGOS'!#REF!="","",'MATRIZ DE RIESGOS'!#REF!)</f>
        <v>#REF!</v>
      </c>
      <c r="AB86" s="6" t="e">
        <f>IF('MATRIZ DE RIESGOS'!#REF!="","",'MATRIZ DE RIESGOS'!#REF!)</f>
        <v>#REF!</v>
      </c>
      <c r="AC86" s="6" t="e">
        <f>IF('MATRIZ DE RIESGOS'!#REF!="","",'MATRIZ DE RIESGOS'!#REF!)</f>
        <v>#REF!</v>
      </c>
      <c r="AD86" s="6" t="e">
        <f>IF('MATRIZ DE RIESGOS'!#REF!="","",'MATRIZ DE RIESGOS'!#REF!)</f>
        <v>#REF!</v>
      </c>
      <c r="AE86" s="6" t="e">
        <f>IF('MATRIZ DE RIESGOS'!#REF!="","",'MATRIZ DE RIESGOS'!#REF!)</f>
        <v>#REF!</v>
      </c>
      <c r="AF86" s="45" t="e">
        <f>IF('MATRIZ DE RIESGOS'!#REF!="","",'MATRIZ DE RIESGOS'!#REF!)</f>
        <v>#REF!</v>
      </c>
      <c r="AG86" s="45" t="e">
        <f>IF('MATRIZ DE RIESGOS'!#REF!="","",'MATRIZ DE RIESGOS'!#REF!)</f>
        <v>#REF!</v>
      </c>
    </row>
    <row r="87" spans="2:33" s="1" customFormat="1" ht="15" x14ac:dyDescent="0.25">
      <c r="B87" s="43" t="e">
        <f>IF('MATRIZ DE RIESGOS'!#REF!="","",'MATRIZ DE RIESGOS'!#REF!)</f>
        <v>#REF!</v>
      </c>
      <c r="C87" s="43" t="e">
        <f>IF('MATRIZ DE RIESGOS'!#REF!="","",'MATRIZ DE RIESGOS'!#REF!)</f>
        <v>#REF!</v>
      </c>
      <c r="D87" s="44" t="e">
        <f>IF('MATRIZ DE RIESGOS'!#REF!="","",'MATRIZ DE RIESGOS'!#REF!)</f>
        <v>#REF!</v>
      </c>
      <c r="E87" s="6" t="e">
        <f>IF('MATRIZ DE RIESGOS'!#REF!="","",'MATRIZ DE RIESGOS'!#REF!)</f>
        <v>#REF!</v>
      </c>
      <c r="F87" s="6" t="e">
        <f>IF('MATRIZ DE RIESGOS'!#REF!="","",'MATRIZ DE RIESGOS'!#REF!)</f>
        <v>#REF!</v>
      </c>
      <c r="G87" s="6" t="e">
        <f>IF('MATRIZ DE RIESGOS'!#REF!="","",'MATRIZ DE RIESGOS'!#REF!)</f>
        <v>#REF!</v>
      </c>
      <c r="H87" s="6" t="e">
        <f>IF('MATRIZ DE RIESGOS'!#REF!="","",'MATRIZ DE RIESGOS'!#REF!)</f>
        <v>#REF!</v>
      </c>
      <c r="I87" s="6" t="e">
        <f>IF('MATRIZ DE RIESGOS'!#REF!="","",'MATRIZ DE RIESGOS'!#REF!)</f>
        <v>#REF!</v>
      </c>
      <c r="J87" s="6" t="e">
        <f>IF('MATRIZ DE RIESGOS'!#REF!="","",'MATRIZ DE RIESGOS'!#REF!)</f>
        <v>#REF!</v>
      </c>
      <c r="K87" s="6" t="e">
        <f>IF('MATRIZ DE RIESGOS'!#REF!="","",'MATRIZ DE RIESGOS'!#REF!)</f>
        <v>#REF!</v>
      </c>
      <c r="L87" s="6" t="e">
        <f>IF('MATRIZ DE RIESGOS'!#REF!="","",'MATRIZ DE RIESGOS'!#REF!)</f>
        <v>#REF!</v>
      </c>
      <c r="M87" s="6" t="e">
        <f>IF('MATRIZ DE RIESGOS'!#REF!="","",'MATRIZ DE RIESGOS'!#REF!)</f>
        <v>#REF!</v>
      </c>
      <c r="N87" s="6" t="e">
        <f>IF('MATRIZ DE RIESGOS'!#REF!="","",'MATRIZ DE RIESGOS'!#REF!)</f>
        <v>#REF!</v>
      </c>
      <c r="O87" s="6" t="e">
        <f>IF('MATRIZ DE RIESGOS'!#REF!="","",'MATRIZ DE RIESGOS'!#REF!)</f>
        <v>#REF!</v>
      </c>
      <c r="P87" s="6" t="e">
        <f>IF('MATRIZ DE RIESGOS'!#REF!="","",'MATRIZ DE RIESGOS'!#REF!)</f>
        <v>#REF!</v>
      </c>
      <c r="Q87" s="6" t="e">
        <f>IF('MATRIZ DE RIESGOS'!#REF!="","",'MATRIZ DE RIESGOS'!#REF!)</f>
        <v>#REF!</v>
      </c>
      <c r="R87" s="6" t="e">
        <f>IF('MATRIZ DE RIESGOS'!#REF!="","",'MATRIZ DE RIESGOS'!#REF!)</f>
        <v>#REF!</v>
      </c>
      <c r="S87" s="47" t="e">
        <f>IF('MATRIZ DE RIESGOS'!#REF!="","",'MATRIZ DE RIESGOS'!#REF!)</f>
        <v>#REF!</v>
      </c>
      <c r="T87" s="47" t="e">
        <f>IF('MATRIZ DE RIESGOS'!#REF!="","",'MATRIZ DE RIESGOS'!#REF!)</f>
        <v>#REF!</v>
      </c>
      <c r="U87" s="43" t="e">
        <f>IF('MATRIZ DE RIESGOS'!#REF!="","",'MATRIZ DE RIESGOS'!#REF!)</f>
        <v>#REF!</v>
      </c>
      <c r="V87" s="43" t="e">
        <f>IF('MATRIZ DE RIESGOS'!#REF!="","",'MATRIZ DE RIESGOS'!#REF!)</f>
        <v>#REF!</v>
      </c>
      <c r="W87" s="43" t="e">
        <f>IF('MATRIZ DE RIESGOS'!#REF!="","",'MATRIZ DE RIESGOS'!#REF!)</f>
        <v>#REF!</v>
      </c>
      <c r="X87" s="43" t="e">
        <f>IF('MATRIZ DE RIESGOS'!#REF!="","",'MATRIZ DE RIESGOS'!#REF!)</f>
        <v>#REF!</v>
      </c>
      <c r="Y87" s="46" t="e">
        <f>IF('MATRIZ DE RIESGOS'!#REF!="","",'MATRIZ DE RIESGOS'!#REF!)</f>
        <v>#REF!</v>
      </c>
      <c r="Z87" s="81" t="e">
        <f>IF('MATRIZ DE RIESGOS'!#REF!="","",'MATRIZ DE RIESGOS'!#REF!)</f>
        <v>#REF!</v>
      </c>
      <c r="AA87" s="6" t="e">
        <f>IF('MATRIZ DE RIESGOS'!#REF!="","",'MATRIZ DE RIESGOS'!#REF!)</f>
        <v>#REF!</v>
      </c>
      <c r="AB87" s="6" t="e">
        <f>IF('MATRIZ DE RIESGOS'!#REF!="","",'MATRIZ DE RIESGOS'!#REF!)</f>
        <v>#REF!</v>
      </c>
      <c r="AC87" s="6" t="e">
        <f>IF('MATRIZ DE RIESGOS'!#REF!="","",'MATRIZ DE RIESGOS'!#REF!)</f>
        <v>#REF!</v>
      </c>
      <c r="AD87" s="6" t="e">
        <f>IF('MATRIZ DE RIESGOS'!#REF!="","",'MATRIZ DE RIESGOS'!#REF!)</f>
        <v>#REF!</v>
      </c>
      <c r="AE87" s="6" t="e">
        <f>IF('MATRIZ DE RIESGOS'!#REF!="","",'MATRIZ DE RIESGOS'!#REF!)</f>
        <v>#REF!</v>
      </c>
      <c r="AF87" s="45" t="e">
        <f>IF('MATRIZ DE RIESGOS'!#REF!="","",'MATRIZ DE RIESGOS'!#REF!)</f>
        <v>#REF!</v>
      </c>
      <c r="AG87" s="45" t="e">
        <f>IF('MATRIZ DE RIESGOS'!#REF!="","",'MATRIZ DE RIESGOS'!#REF!)</f>
        <v>#REF!</v>
      </c>
    </row>
    <row r="88" spans="2:33" s="1" customFormat="1" ht="15" x14ac:dyDescent="0.25">
      <c r="B88" s="43" t="e">
        <f>IF('MATRIZ DE RIESGOS'!#REF!="","",'MATRIZ DE RIESGOS'!#REF!)</f>
        <v>#REF!</v>
      </c>
      <c r="C88" s="43" t="e">
        <f>IF('MATRIZ DE RIESGOS'!#REF!="","",'MATRIZ DE RIESGOS'!#REF!)</f>
        <v>#REF!</v>
      </c>
      <c r="D88" s="44" t="e">
        <f>IF('MATRIZ DE RIESGOS'!#REF!="","",'MATRIZ DE RIESGOS'!#REF!)</f>
        <v>#REF!</v>
      </c>
      <c r="E88" s="6" t="e">
        <f>IF('MATRIZ DE RIESGOS'!#REF!="","",'MATRIZ DE RIESGOS'!#REF!)</f>
        <v>#REF!</v>
      </c>
      <c r="F88" s="6" t="e">
        <f>IF('MATRIZ DE RIESGOS'!#REF!="","",'MATRIZ DE RIESGOS'!#REF!)</f>
        <v>#REF!</v>
      </c>
      <c r="G88" s="6" t="e">
        <f>IF('MATRIZ DE RIESGOS'!#REF!="","",'MATRIZ DE RIESGOS'!#REF!)</f>
        <v>#REF!</v>
      </c>
      <c r="H88" s="6" t="e">
        <f>IF('MATRIZ DE RIESGOS'!#REF!="","",'MATRIZ DE RIESGOS'!#REF!)</f>
        <v>#REF!</v>
      </c>
      <c r="I88" s="6" t="e">
        <f>IF('MATRIZ DE RIESGOS'!#REF!="","",'MATRIZ DE RIESGOS'!#REF!)</f>
        <v>#REF!</v>
      </c>
      <c r="J88" s="6" t="e">
        <f>IF('MATRIZ DE RIESGOS'!#REF!="","",'MATRIZ DE RIESGOS'!#REF!)</f>
        <v>#REF!</v>
      </c>
      <c r="K88" s="6" t="e">
        <f>IF('MATRIZ DE RIESGOS'!#REF!="","",'MATRIZ DE RIESGOS'!#REF!)</f>
        <v>#REF!</v>
      </c>
      <c r="L88" s="6" t="e">
        <f>IF('MATRIZ DE RIESGOS'!#REF!="","",'MATRIZ DE RIESGOS'!#REF!)</f>
        <v>#REF!</v>
      </c>
      <c r="M88" s="6" t="e">
        <f>IF('MATRIZ DE RIESGOS'!#REF!="","",'MATRIZ DE RIESGOS'!#REF!)</f>
        <v>#REF!</v>
      </c>
      <c r="N88" s="6" t="e">
        <f>IF('MATRIZ DE RIESGOS'!#REF!="","",'MATRIZ DE RIESGOS'!#REF!)</f>
        <v>#REF!</v>
      </c>
      <c r="O88" s="6" t="e">
        <f>IF('MATRIZ DE RIESGOS'!#REF!="","",'MATRIZ DE RIESGOS'!#REF!)</f>
        <v>#REF!</v>
      </c>
      <c r="P88" s="6" t="e">
        <f>IF('MATRIZ DE RIESGOS'!#REF!="","",'MATRIZ DE RIESGOS'!#REF!)</f>
        <v>#REF!</v>
      </c>
      <c r="Q88" s="6" t="e">
        <f>IF('MATRIZ DE RIESGOS'!#REF!="","",'MATRIZ DE RIESGOS'!#REF!)</f>
        <v>#REF!</v>
      </c>
      <c r="R88" s="6" t="e">
        <f>IF('MATRIZ DE RIESGOS'!#REF!="","",'MATRIZ DE RIESGOS'!#REF!)</f>
        <v>#REF!</v>
      </c>
      <c r="S88" s="47" t="e">
        <f>IF('MATRIZ DE RIESGOS'!#REF!="","",'MATRIZ DE RIESGOS'!#REF!)</f>
        <v>#REF!</v>
      </c>
      <c r="T88" s="47" t="e">
        <f>IF('MATRIZ DE RIESGOS'!#REF!="","",'MATRIZ DE RIESGOS'!#REF!)</f>
        <v>#REF!</v>
      </c>
      <c r="U88" s="43" t="e">
        <f>IF('MATRIZ DE RIESGOS'!#REF!="","",'MATRIZ DE RIESGOS'!#REF!)</f>
        <v>#REF!</v>
      </c>
      <c r="V88" s="43" t="e">
        <f>IF('MATRIZ DE RIESGOS'!#REF!="","",'MATRIZ DE RIESGOS'!#REF!)</f>
        <v>#REF!</v>
      </c>
      <c r="W88" s="43" t="e">
        <f>IF('MATRIZ DE RIESGOS'!#REF!="","",'MATRIZ DE RIESGOS'!#REF!)</f>
        <v>#REF!</v>
      </c>
      <c r="X88" s="43" t="e">
        <f>IF('MATRIZ DE RIESGOS'!#REF!="","",'MATRIZ DE RIESGOS'!#REF!)</f>
        <v>#REF!</v>
      </c>
      <c r="Y88" s="46" t="e">
        <f>IF('MATRIZ DE RIESGOS'!#REF!="","",'MATRIZ DE RIESGOS'!#REF!)</f>
        <v>#REF!</v>
      </c>
      <c r="Z88" s="81" t="e">
        <f>IF('MATRIZ DE RIESGOS'!#REF!="","",'MATRIZ DE RIESGOS'!#REF!)</f>
        <v>#REF!</v>
      </c>
      <c r="AA88" s="6" t="e">
        <f>IF('MATRIZ DE RIESGOS'!#REF!="","",'MATRIZ DE RIESGOS'!#REF!)</f>
        <v>#REF!</v>
      </c>
      <c r="AB88" s="6" t="e">
        <f>IF('MATRIZ DE RIESGOS'!#REF!="","",'MATRIZ DE RIESGOS'!#REF!)</f>
        <v>#REF!</v>
      </c>
      <c r="AC88" s="6" t="e">
        <f>IF('MATRIZ DE RIESGOS'!#REF!="","",'MATRIZ DE RIESGOS'!#REF!)</f>
        <v>#REF!</v>
      </c>
      <c r="AD88" s="6" t="e">
        <f>IF('MATRIZ DE RIESGOS'!#REF!="","",'MATRIZ DE RIESGOS'!#REF!)</f>
        <v>#REF!</v>
      </c>
      <c r="AE88" s="6" t="e">
        <f>IF('MATRIZ DE RIESGOS'!#REF!="","",'MATRIZ DE RIESGOS'!#REF!)</f>
        <v>#REF!</v>
      </c>
      <c r="AF88" s="45" t="e">
        <f>IF('MATRIZ DE RIESGOS'!#REF!="","",'MATRIZ DE RIESGOS'!#REF!)</f>
        <v>#REF!</v>
      </c>
      <c r="AG88" s="45" t="e">
        <f>IF('MATRIZ DE RIESGOS'!#REF!="","",'MATRIZ DE RIESGOS'!#REF!)</f>
        <v>#REF!</v>
      </c>
    </row>
    <row r="89" spans="2:33" s="1" customFormat="1" ht="15" x14ac:dyDescent="0.25">
      <c r="B89" s="43" t="e">
        <f>IF('MATRIZ DE RIESGOS'!#REF!="","",'MATRIZ DE RIESGOS'!#REF!)</f>
        <v>#REF!</v>
      </c>
      <c r="C89" s="43" t="e">
        <f>IF('MATRIZ DE RIESGOS'!#REF!="","",'MATRIZ DE RIESGOS'!#REF!)</f>
        <v>#REF!</v>
      </c>
      <c r="D89" s="44" t="e">
        <f>IF('MATRIZ DE RIESGOS'!#REF!="","",'MATRIZ DE RIESGOS'!#REF!)</f>
        <v>#REF!</v>
      </c>
      <c r="E89" s="6" t="e">
        <f>IF('MATRIZ DE RIESGOS'!#REF!="","",'MATRIZ DE RIESGOS'!#REF!)</f>
        <v>#REF!</v>
      </c>
      <c r="F89" s="6" t="e">
        <f>IF('MATRIZ DE RIESGOS'!#REF!="","",'MATRIZ DE RIESGOS'!#REF!)</f>
        <v>#REF!</v>
      </c>
      <c r="G89" s="6" t="e">
        <f>IF('MATRIZ DE RIESGOS'!#REF!="","",'MATRIZ DE RIESGOS'!#REF!)</f>
        <v>#REF!</v>
      </c>
      <c r="H89" s="6" t="e">
        <f>IF('MATRIZ DE RIESGOS'!#REF!="","",'MATRIZ DE RIESGOS'!#REF!)</f>
        <v>#REF!</v>
      </c>
      <c r="I89" s="6" t="e">
        <f>IF('MATRIZ DE RIESGOS'!#REF!="","",'MATRIZ DE RIESGOS'!#REF!)</f>
        <v>#REF!</v>
      </c>
      <c r="J89" s="6" t="e">
        <f>IF('MATRIZ DE RIESGOS'!#REF!="","",'MATRIZ DE RIESGOS'!#REF!)</f>
        <v>#REF!</v>
      </c>
      <c r="K89" s="6" t="e">
        <f>IF('MATRIZ DE RIESGOS'!#REF!="","",'MATRIZ DE RIESGOS'!#REF!)</f>
        <v>#REF!</v>
      </c>
      <c r="L89" s="6" t="e">
        <f>IF('MATRIZ DE RIESGOS'!#REF!="","",'MATRIZ DE RIESGOS'!#REF!)</f>
        <v>#REF!</v>
      </c>
      <c r="M89" s="6" t="e">
        <f>IF('MATRIZ DE RIESGOS'!#REF!="","",'MATRIZ DE RIESGOS'!#REF!)</f>
        <v>#REF!</v>
      </c>
      <c r="N89" s="6" t="e">
        <f>IF('MATRIZ DE RIESGOS'!#REF!="","",'MATRIZ DE RIESGOS'!#REF!)</f>
        <v>#REF!</v>
      </c>
      <c r="O89" s="6" t="e">
        <f>IF('MATRIZ DE RIESGOS'!#REF!="","",'MATRIZ DE RIESGOS'!#REF!)</f>
        <v>#REF!</v>
      </c>
      <c r="P89" s="6" t="e">
        <f>IF('MATRIZ DE RIESGOS'!#REF!="","",'MATRIZ DE RIESGOS'!#REF!)</f>
        <v>#REF!</v>
      </c>
      <c r="Q89" s="6" t="e">
        <f>IF('MATRIZ DE RIESGOS'!#REF!="","",'MATRIZ DE RIESGOS'!#REF!)</f>
        <v>#REF!</v>
      </c>
      <c r="R89" s="6" t="e">
        <f>IF('MATRIZ DE RIESGOS'!#REF!="","",'MATRIZ DE RIESGOS'!#REF!)</f>
        <v>#REF!</v>
      </c>
      <c r="S89" s="47" t="e">
        <f>IF('MATRIZ DE RIESGOS'!#REF!="","",'MATRIZ DE RIESGOS'!#REF!)</f>
        <v>#REF!</v>
      </c>
      <c r="T89" s="47" t="e">
        <f>IF('MATRIZ DE RIESGOS'!#REF!="","",'MATRIZ DE RIESGOS'!#REF!)</f>
        <v>#REF!</v>
      </c>
      <c r="U89" s="43" t="e">
        <f>IF('MATRIZ DE RIESGOS'!#REF!="","",'MATRIZ DE RIESGOS'!#REF!)</f>
        <v>#REF!</v>
      </c>
      <c r="V89" s="43" t="e">
        <f>IF('MATRIZ DE RIESGOS'!#REF!="","",'MATRIZ DE RIESGOS'!#REF!)</f>
        <v>#REF!</v>
      </c>
      <c r="W89" s="43" t="e">
        <f>IF('MATRIZ DE RIESGOS'!#REF!="","",'MATRIZ DE RIESGOS'!#REF!)</f>
        <v>#REF!</v>
      </c>
      <c r="X89" s="43" t="e">
        <f>IF('MATRIZ DE RIESGOS'!#REF!="","",'MATRIZ DE RIESGOS'!#REF!)</f>
        <v>#REF!</v>
      </c>
      <c r="Y89" s="46" t="e">
        <f>IF('MATRIZ DE RIESGOS'!#REF!="","",'MATRIZ DE RIESGOS'!#REF!)</f>
        <v>#REF!</v>
      </c>
      <c r="Z89" s="81" t="e">
        <f>IF('MATRIZ DE RIESGOS'!#REF!="","",'MATRIZ DE RIESGOS'!#REF!)</f>
        <v>#REF!</v>
      </c>
      <c r="AA89" s="6" t="e">
        <f>IF('MATRIZ DE RIESGOS'!#REF!="","",'MATRIZ DE RIESGOS'!#REF!)</f>
        <v>#REF!</v>
      </c>
      <c r="AB89" s="6" t="e">
        <f>IF('MATRIZ DE RIESGOS'!#REF!="","",'MATRIZ DE RIESGOS'!#REF!)</f>
        <v>#REF!</v>
      </c>
      <c r="AC89" s="6" t="e">
        <f>IF('MATRIZ DE RIESGOS'!#REF!="","",'MATRIZ DE RIESGOS'!#REF!)</f>
        <v>#REF!</v>
      </c>
      <c r="AD89" s="6" t="e">
        <f>IF('MATRIZ DE RIESGOS'!#REF!="","",'MATRIZ DE RIESGOS'!#REF!)</f>
        <v>#REF!</v>
      </c>
      <c r="AE89" s="6" t="e">
        <f>IF('MATRIZ DE RIESGOS'!#REF!="","",'MATRIZ DE RIESGOS'!#REF!)</f>
        <v>#REF!</v>
      </c>
      <c r="AF89" s="45" t="e">
        <f>IF('MATRIZ DE RIESGOS'!#REF!="","",'MATRIZ DE RIESGOS'!#REF!)</f>
        <v>#REF!</v>
      </c>
      <c r="AG89" s="45" t="e">
        <f>IF('MATRIZ DE RIESGOS'!#REF!="","",'MATRIZ DE RIESGOS'!#REF!)</f>
        <v>#REF!</v>
      </c>
    </row>
    <row r="90" spans="2:33" s="1" customFormat="1" ht="15" x14ac:dyDescent="0.25">
      <c r="B90" s="43" t="e">
        <f>IF('MATRIZ DE RIESGOS'!#REF!="","",'MATRIZ DE RIESGOS'!#REF!)</f>
        <v>#REF!</v>
      </c>
      <c r="C90" s="43" t="e">
        <f>IF('MATRIZ DE RIESGOS'!#REF!="","",'MATRIZ DE RIESGOS'!#REF!)</f>
        <v>#REF!</v>
      </c>
      <c r="D90" s="44" t="e">
        <f>IF('MATRIZ DE RIESGOS'!#REF!="","",'MATRIZ DE RIESGOS'!#REF!)</f>
        <v>#REF!</v>
      </c>
      <c r="E90" s="6" t="e">
        <f>IF('MATRIZ DE RIESGOS'!#REF!="","",'MATRIZ DE RIESGOS'!#REF!)</f>
        <v>#REF!</v>
      </c>
      <c r="F90" s="6" t="e">
        <f>IF('MATRIZ DE RIESGOS'!#REF!="","",'MATRIZ DE RIESGOS'!#REF!)</f>
        <v>#REF!</v>
      </c>
      <c r="G90" s="6" t="e">
        <f>IF('MATRIZ DE RIESGOS'!#REF!="","",'MATRIZ DE RIESGOS'!#REF!)</f>
        <v>#REF!</v>
      </c>
      <c r="H90" s="6" t="e">
        <f>IF('MATRIZ DE RIESGOS'!#REF!="","",'MATRIZ DE RIESGOS'!#REF!)</f>
        <v>#REF!</v>
      </c>
      <c r="I90" s="6" t="e">
        <f>IF('MATRIZ DE RIESGOS'!#REF!="","",'MATRIZ DE RIESGOS'!#REF!)</f>
        <v>#REF!</v>
      </c>
      <c r="J90" s="6" t="e">
        <f>IF('MATRIZ DE RIESGOS'!#REF!="","",'MATRIZ DE RIESGOS'!#REF!)</f>
        <v>#REF!</v>
      </c>
      <c r="K90" s="6" t="e">
        <f>IF('MATRIZ DE RIESGOS'!#REF!="","",'MATRIZ DE RIESGOS'!#REF!)</f>
        <v>#REF!</v>
      </c>
      <c r="L90" s="6" t="e">
        <f>IF('MATRIZ DE RIESGOS'!#REF!="","",'MATRIZ DE RIESGOS'!#REF!)</f>
        <v>#REF!</v>
      </c>
      <c r="M90" s="6" t="e">
        <f>IF('MATRIZ DE RIESGOS'!#REF!="","",'MATRIZ DE RIESGOS'!#REF!)</f>
        <v>#REF!</v>
      </c>
      <c r="N90" s="6" t="e">
        <f>IF('MATRIZ DE RIESGOS'!#REF!="","",'MATRIZ DE RIESGOS'!#REF!)</f>
        <v>#REF!</v>
      </c>
      <c r="O90" s="6" t="e">
        <f>IF('MATRIZ DE RIESGOS'!#REF!="","",'MATRIZ DE RIESGOS'!#REF!)</f>
        <v>#REF!</v>
      </c>
      <c r="P90" s="6" t="e">
        <f>IF('MATRIZ DE RIESGOS'!#REF!="","",'MATRIZ DE RIESGOS'!#REF!)</f>
        <v>#REF!</v>
      </c>
      <c r="Q90" s="6" t="e">
        <f>IF('MATRIZ DE RIESGOS'!#REF!="","",'MATRIZ DE RIESGOS'!#REF!)</f>
        <v>#REF!</v>
      </c>
      <c r="R90" s="6" t="e">
        <f>IF('MATRIZ DE RIESGOS'!#REF!="","",'MATRIZ DE RIESGOS'!#REF!)</f>
        <v>#REF!</v>
      </c>
      <c r="S90" s="47" t="e">
        <f>IF('MATRIZ DE RIESGOS'!#REF!="","",'MATRIZ DE RIESGOS'!#REF!)</f>
        <v>#REF!</v>
      </c>
      <c r="T90" s="47" t="e">
        <f>IF('MATRIZ DE RIESGOS'!#REF!="","",'MATRIZ DE RIESGOS'!#REF!)</f>
        <v>#REF!</v>
      </c>
      <c r="U90" s="43" t="e">
        <f>IF('MATRIZ DE RIESGOS'!#REF!="","",'MATRIZ DE RIESGOS'!#REF!)</f>
        <v>#REF!</v>
      </c>
      <c r="V90" s="43" t="e">
        <f>IF('MATRIZ DE RIESGOS'!#REF!="","",'MATRIZ DE RIESGOS'!#REF!)</f>
        <v>#REF!</v>
      </c>
      <c r="W90" s="43" t="e">
        <f>IF('MATRIZ DE RIESGOS'!#REF!="","",'MATRIZ DE RIESGOS'!#REF!)</f>
        <v>#REF!</v>
      </c>
      <c r="X90" s="43" t="e">
        <f>IF('MATRIZ DE RIESGOS'!#REF!="","",'MATRIZ DE RIESGOS'!#REF!)</f>
        <v>#REF!</v>
      </c>
      <c r="Y90" s="46" t="e">
        <f>IF('MATRIZ DE RIESGOS'!#REF!="","",'MATRIZ DE RIESGOS'!#REF!)</f>
        <v>#REF!</v>
      </c>
      <c r="Z90" s="81" t="e">
        <f>IF('MATRIZ DE RIESGOS'!#REF!="","",'MATRIZ DE RIESGOS'!#REF!)</f>
        <v>#REF!</v>
      </c>
      <c r="AA90" s="6" t="e">
        <f>IF('MATRIZ DE RIESGOS'!#REF!="","",'MATRIZ DE RIESGOS'!#REF!)</f>
        <v>#REF!</v>
      </c>
      <c r="AB90" s="6" t="e">
        <f>IF('MATRIZ DE RIESGOS'!#REF!="","",'MATRIZ DE RIESGOS'!#REF!)</f>
        <v>#REF!</v>
      </c>
      <c r="AC90" s="6" t="e">
        <f>IF('MATRIZ DE RIESGOS'!#REF!="","",'MATRIZ DE RIESGOS'!#REF!)</f>
        <v>#REF!</v>
      </c>
      <c r="AD90" s="6" t="e">
        <f>IF('MATRIZ DE RIESGOS'!#REF!="","",'MATRIZ DE RIESGOS'!#REF!)</f>
        <v>#REF!</v>
      </c>
      <c r="AE90" s="6" t="e">
        <f>IF('MATRIZ DE RIESGOS'!#REF!="","",'MATRIZ DE RIESGOS'!#REF!)</f>
        <v>#REF!</v>
      </c>
      <c r="AF90" s="45" t="e">
        <f>IF('MATRIZ DE RIESGOS'!#REF!="","",'MATRIZ DE RIESGOS'!#REF!)</f>
        <v>#REF!</v>
      </c>
      <c r="AG90" s="45" t="e">
        <f>IF('MATRIZ DE RIESGOS'!#REF!="","",'MATRIZ DE RIESGOS'!#REF!)</f>
        <v>#REF!</v>
      </c>
    </row>
    <row r="91" spans="2:33" s="1" customFormat="1" ht="15" x14ac:dyDescent="0.25">
      <c r="B91" s="43" t="e">
        <f>IF('MATRIZ DE RIESGOS'!#REF!="","",'MATRIZ DE RIESGOS'!#REF!)</f>
        <v>#REF!</v>
      </c>
      <c r="C91" s="43" t="e">
        <f>IF('MATRIZ DE RIESGOS'!#REF!="","",'MATRIZ DE RIESGOS'!#REF!)</f>
        <v>#REF!</v>
      </c>
      <c r="D91" s="44" t="e">
        <f>IF('MATRIZ DE RIESGOS'!#REF!="","",'MATRIZ DE RIESGOS'!#REF!)</f>
        <v>#REF!</v>
      </c>
      <c r="E91" s="6" t="e">
        <f>IF('MATRIZ DE RIESGOS'!#REF!="","",'MATRIZ DE RIESGOS'!#REF!)</f>
        <v>#REF!</v>
      </c>
      <c r="F91" s="6" t="e">
        <f>IF('MATRIZ DE RIESGOS'!#REF!="","",'MATRIZ DE RIESGOS'!#REF!)</f>
        <v>#REF!</v>
      </c>
      <c r="G91" s="6" t="e">
        <f>IF('MATRIZ DE RIESGOS'!#REF!="","",'MATRIZ DE RIESGOS'!#REF!)</f>
        <v>#REF!</v>
      </c>
      <c r="H91" s="6" t="e">
        <f>IF('MATRIZ DE RIESGOS'!#REF!="","",'MATRIZ DE RIESGOS'!#REF!)</f>
        <v>#REF!</v>
      </c>
      <c r="I91" s="6" t="e">
        <f>IF('MATRIZ DE RIESGOS'!#REF!="","",'MATRIZ DE RIESGOS'!#REF!)</f>
        <v>#REF!</v>
      </c>
      <c r="J91" s="6" t="e">
        <f>IF('MATRIZ DE RIESGOS'!#REF!="","",'MATRIZ DE RIESGOS'!#REF!)</f>
        <v>#REF!</v>
      </c>
      <c r="K91" s="6" t="e">
        <f>IF('MATRIZ DE RIESGOS'!#REF!="","",'MATRIZ DE RIESGOS'!#REF!)</f>
        <v>#REF!</v>
      </c>
      <c r="L91" s="6" t="e">
        <f>IF('MATRIZ DE RIESGOS'!#REF!="","",'MATRIZ DE RIESGOS'!#REF!)</f>
        <v>#REF!</v>
      </c>
      <c r="M91" s="6" t="e">
        <f>IF('MATRIZ DE RIESGOS'!#REF!="","",'MATRIZ DE RIESGOS'!#REF!)</f>
        <v>#REF!</v>
      </c>
      <c r="N91" s="6" t="e">
        <f>IF('MATRIZ DE RIESGOS'!#REF!="","",'MATRIZ DE RIESGOS'!#REF!)</f>
        <v>#REF!</v>
      </c>
      <c r="O91" s="6" t="e">
        <f>IF('MATRIZ DE RIESGOS'!#REF!="","",'MATRIZ DE RIESGOS'!#REF!)</f>
        <v>#REF!</v>
      </c>
      <c r="P91" s="6" t="e">
        <f>IF('MATRIZ DE RIESGOS'!#REF!="","",'MATRIZ DE RIESGOS'!#REF!)</f>
        <v>#REF!</v>
      </c>
      <c r="Q91" s="6" t="e">
        <f>IF('MATRIZ DE RIESGOS'!#REF!="","",'MATRIZ DE RIESGOS'!#REF!)</f>
        <v>#REF!</v>
      </c>
      <c r="R91" s="6" t="e">
        <f>IF('MATRIZ DE RIESGOS'!#REF!="","",'MATRIZ DE RIESGOS'!#REF!)</f>
        <v>#REF!</v>
      </c>
      <c r="S91" s="47" t="e">
        <f>IF('MATRIZ DE RIESGOS'!#REF!="","",'MATRIZ DE RIESGOS'!#REF!)</f>
        <v>#REF!</v>
      </c>
      <c r="T91" s="47" t="e">
        <f>IF('MATRIZ DE RIESGOS'!#REF!="","",'MATRIZ DE RIESGOS'!#REF!)</f>
        <v>#REF!</v>
      </c>
      <c r="U91" s="43" t="e">
        <f>IF('MATRIZ DE RIESGOS'!#REF!="","",'MATRIZ DE RIESGOS'!#REF!)</f>
        <v>#REF!</v>
      </c>
      <c r="V91" s="43" t="e">
        <f>IF('MATRIZ DE RIESGOS'!#REF!="","",'MATRIZ DE RIESGOS'!#REF!)</f>
        <v>#REF!</v>
      </c>
      <c r="W91" s="43" t="e">
        <f>IF('MATRIZ DE RIESGOS'!#REF!="","",'MATRIZ DE RIESGOS'!#REF!)</f>
        <v>#REF!</v>
      </c>
      <c r="X91" s="43" t="e">
        <f>IF('MATRIZ DE RIESGOS'!#REF!="","",'MATRIZ DE RIESGOS'!#REF!)</f>
        <v>#REF!</v>
      </c>
      <c r="Y91" s="46" t="e">
        <f>IF('MATRIZ DE RIESGOS'!#REF!="","",'MATRIZ DE RIESGOS'!#REF!)</f>
        <v>#REF!</v>
      </c>
      <c r="Z91" s="81" t="e">
        <f>IF('MATRIZ DE RIESGOS'!#REF!="","",'MATRIZ DE RIESGOS'!#REF!)</f>
        <v>#REF!</v>
      </c>
      <c r="AA91" s="6" t="e">
        <f>IF('MATRIZ DE RIESGOS'!#REF!="","",'MATRIZ DE RIESGOS'!#REF!)</f>
        <v>#REF!</v>
      </c>
      <c r="AB91" s="6" t="e">
        <f>IF('MATRIZ DE RIESGOS'!#REF!="","",'MATRIZ DE RIESGOS'!#REF!)</f>
        <v>#REF!</v>
      </c>
      <c r="AC91" s="6" t="e">
        <f>IF('MATRIZ DE RIESGOS'!#REF!="","",'MATRIZ DE RIESGOS'!#REF!)</f>
        <v>#REF!</v>
      </c>
      <c r="AD91" s="6" t="e">
        <f>IF('MATRIZ DE RIESGOS'!#REF!="","",'MATRIZ DE RIESGOS'!#REF!)</f>
        <v>#REF!</v>
      </c>
      <c r="AE91" s="6" t="e">
        <f>IF('MATRIZ DE RIESGOS'!#REF!="","",'MATRIZ DE RIESGOS'!#REF!)</f>
        <v>#REF!</v>
      </c>
      <c r="AF91" s="45" t="e">
        <f>IF('MATRIZ DE RIESGOS'!#REF!="","",'MATRIZ DE RIESGOS'!#REF!)</f>
        <v>#REF!</v>
      </c>
      <c r="AG91" s="45" t="e">
        <f>IF('MATRIZ DE RIESGOS'!#REF!="","",'MATRIZ DE RIESGOS'!#REF!)</f>
        <v>#REF!</v>
      </c>
    </row>
    <row r="92" spans="2:33" s="1" customFormat="1" ht="15" x14ac:dyDescent="0.25">
      <c r="B92" s="43" t="e">
        <f>IF('MATRIZ DE RIESGOS'!#REF!="","",'MATRIZ DE RIESGOS'!#REF!)</f>
        <v>#REF!</v>
      </c>
      <c r="C92" s="43" t="e">
        <f>IF('MATRIZ DE RIESGOS'!#REF!="","",'MATRIZ DE RIESGOS'!#REF!)</f>
        <v>#REF!</v>
      </c>
      <c r="D92" s="44" t="e">
        <f>IF('MATRIZ DE RIESGOS'!#REF!="","",'MATRIZ DE RIESGOS'!#REF!)</f>
        <v>#REF!</v>
      </c>
      <c r="E92" s="6" t="e">
        <f>IF('MATRIZ DE RIESGOS'!#REF!="","",'MATRIZ DE RIESGOS'!#REF!)</f>
        <v>#REF!</v>
      </c>
      <c r="F92" s="6" t="e">
        <f>IF('MATRIZ DE RIESGOS'!#REF!="","",'MATRIZ DE RIESGOS'!#REF!)</f>
        <v>#REF!</v>
      </c>
      <c r="G92" s="6" t="e">
        <f>IF('MATRIZ DE RIESGOS'!#REF!="","",'MATRIZ DE RIESGOS'!#REF!)</f>
        <v>#REF!</v>
      </c>
      <c r="H92" s="6" t="e">
        <f>IF('MATRIZ DE RIESGOS'!#REF!="","",'MATRIZ DE RIESGOS'!#REF!)</f>
        <v>#REF!</v>
      </c>
      <c r="I92" s="6" t="e">
        <f>IF('MATRIZ DE RIESGOS'!#REF!="","",'MATRIZ DE RIESGOS'!#REF!)</f>
        <v>#REF!</v>
      </c>
      <c r="J92" s="6" t="e">
        <f>IF('MATRIZ DE RIESGOS'!#REF!="","",'MATRIZ DE RIESGOS'!#REF!)</f>
        <v>#REF!</v>
      </c>
      <c r="K92" s="6" t="e">
        <f>IF('MATRIZ DE RIESGOS'!#REF!="","",'MATRIZ DE RIESGOS'!#REF!)</f>
        <v>#REF!</v>
      </c>
      <c r="L92" s="6" t="e">
        <f>IF('MATRIZ DE RIESGOS'!#REF!="","",'MATRIZ DE RIESGOS'!#REF!)</f>
        <v>#REF!</v>
      </c>
      <c r="M92" s="6" t="e">
        <f>IF('MATRIZ DE RIESGOS'!#REF!="","",'MATRIZ DE RIESGOS'!#REF!)</f>
        <v>#REF!</v>
      </c>
      <c r="N92" s="6" t="e">
        <f>IF('MATRIZ DE RIESGOS'!#REF!="","",'MATRIZ DE RIESGOS'!#REF!)</f>
        <v>#REF!</v>
      </c>
      <c r="O92" s="6" t="e">
        <f>IF('MATRIZ DE RIESGOS'!#REF!="","",'MATRIZ DE RIESGOS'!#REF!)</f>
        <v>#REF!</v>
      </c>
      <c r="P92" s="6" t="e">
        <f>IF('MATRIZ DE RIESGOS'!#REF!="","",'MATRIZ DE RIESGOS'!#REF!)</f>
        <v>#REF!</v>
      </c>
      <c r="Q92" s="6" t="e">
        <f>IF('MATRIZ DE RIESGOS'!#REF!="","",'MATRIZ DE RIESGOS'!#REF!)</f>
        <v>#REF!</v>
      </c>
      <c r="R92" s="6" t="e">
        <f>IF('MATRIZ DE RIESGOS'!#REF!="","",'MATRIZ DE RIESGOS'!#REF!)</f>
        <v>#REF!</v>
      </c>
      <c r="S92" s="47" t="e">
        <f>IF('MATRIZ DE RIESGOS'!#REF!="","",'MATRIZ DE RIESGOS'!#REF!)</f>
        <v>#REF!</v>
      </c>
      <c r="T92" s="47" t="e">
        <f>IF('MATRIZ DE RIESGOS'!#REF!="","",'MATRIZ DE RIESGOS'!#REF!)</f>
        <v>#REF!</v>
      </c>
      <c r="U92" s="43" t="e">
        <f>IF('MATRIZ DE RIESGOS'!#REF!="","",'MATRIZ DE RIESGOS'!#REF!)</f>
        <v>#REF!</v>
      </c>
      <c r="V92" s="43" t="e">
        <f>IF('MATRIZ DE RIESGOS'!#REF!="","",'MATRIZ DE RIESGOS'!#REF!)</f>
        <v>#REF!</v>
      </c>
      <c r="W92" s="43" t="e">
        <f>IF('MATRIZ DE RIESGOS'!#REF!="","",'MATRIZ DE RIESGOS'!#REF!)</f>
        <v>#REF!</v>
      </c>
      <c r="X92" s="43" t="e">
        <f>IF('MATRIZ DE RIESGOS'!#REF!="","",'MATRIZ DE RIESGOS'!#REF!)</f>
        <v>#REF!</v>
      </c>
      <c r="Y92" s="46" t="e">
        <f>IF('MATRIZ DE RIESGOS'!#REF!="","",'MATRIZ DE RIESGOS'!#REF!)</f>
        <v>#REF!</v>
      </c>
      <c r="Z92" s="81" t="e">
        <f>IF('MATRIZ DE RIESGOS'!#REF!="","",'MATRIZ DE RIESGOS'!#REF!)</f>
        <v>#REF!</v>
      </c>
      <c r="AA92" s="6" t="e">
        <f>IF('MATRIZ DE RIESGOS'!#REF!="","",'MATRIZ DE RIESGOS'!#REF!)</f>
        <v>#REF!</v>
      </c>
      <c r="AB92" s="6" t="e">
        <f>IF('MATRIZ DE RIESGOS'!#REF!="","",'MATRIZ DE RIESGOS'!#REF!)</f>
        <v>#REF!</v>
      </c>
      <c r="AC92" s="6" t="e">
        <f>IF('MATRIZ DE RIESGOS'!#REF!="","",'MATRIZ DE RIESGOS'!#REF!)</f>
        <v>#REF!</v>
      </c>
      <c r="AD92" s="6" t="e">
        <f>IF('MATRIZ DE RIESGOS'!#REF!="","",'MATRIZ DE RIESGOS'!#REF!)</f>
        <v>#REF!</v>
      </c>
      <c r="AE92" s="6" t="e">
        <f>IF('MATRIZ DE RIESGOS'!#REF!="","",'MATRIZ DE RIESGOS'!#REF!)</f>
        <v>#REF!</v>
      </c>
      <c r="AF92" s="45" t="e">
        <f>IF('MATRIZ DE RIESGOS'!#REF!="","",'MATRIZ DE RIESGOS'!#REF!)</f>
        <v>#REF!</v>
      </c>
      <c r="AG92" s="45" t="e">
        <f>IF('MATRIZ DE RIESGOS'!#REF!="","",'MATRIZ DE RIESGOS'!#REF!)</f>
        <v>#REF!</v>
      </c>
    </row>
    <row r="93" spans="2:33" s="1" customFormat="1" ht="15" x14ac:dyDescent="0.25">
      <c r="B93" s="43" t="e">
        <f>IF('MATRIZ DE RIESGOS'!#REF!="","",'MATRIZ DE RIESGOS'!#REF!)</f>
        <v>#REF!</v>
      </c>
      <c r="C93" s="43" t="e">
        <f>IF('MATRIZ DE RIESGOS'!#REF!="","",'MATRIZ DE RIESGOS'!#REF!)</f>
        <v>#REF!</v>
      </c>
      <c r="D93" s="44" t="e">
        <f>IF('MATRIZ DE RIESGOS'!#REF!="","",'MATRIZ DE RIESGOS'!#REF!)</f>
        <v>#REF!</v>
      </c>
      <c r="E93" s="6" t="e">
        <f>IF('MATRIZ DE RIESGOS'!#REF!="","",'MATRIZ DE RIESGOS'!#REF!)</f>
        <v>#REF!</v>
      </c>
      <c r="F93" s="6" t="e">
        <f>IF('MATRIZ DE RIESGOS'!#REF!="","",'MATRIZ DE RIESGOS'!#REF!)</f>
        <v>#REF!</v>
      </c>
      <c r="G93" s="6" t="e">
        <f>IF('MATRIZ DE RIESGOS'!#REF!="","",'MATRIZ DE RIESGOS'!#REF!)</f>
        <v>#REF!</v>
      </c>
      <c r="H93" s="6" t="e">
        <f>IF('MATRIZ DE RIESGOS'!#REF!="","",'MATRIZ DE RIESGOS'!#REF!)</f>
        <v>#REF!</v>
      </c>
      <c r="I93" s="6" t="e">
        <f>IF('MATRIZ DE RIESGOS'!#REF!="","",'MATRIZ DE RIESGOS'!#REF!)</f>
        <v>#REF!</v>
      </c>
      <c r="J93" s="6" t="e">
        <f>IF('MATRIZ DE RIESGOS'!#REF!="","",'MATRIZ DE RIESGOS'!#REF!)</f>
        <v>#REF!</v>
      </c>
      <c r="K93" s="6" t="e">
        <f>IF('MATRIZ DE RIESGOS'!#REF!="","",'MATRIZ DE RIESGOS'!#REF!)</f>
        <v>#REF!</v>
      </c>
      <c r="L93" s="6" t="e">
        <f>IF('MATRIZ DE RIESGOS'!#REF!="","",'MATRIZ DE RIESGOS'!#REF!)</f>
        <v>#REF!</v>
      </c>
      <c r="M93" s="6" t="e">
        <f>IF('MATRIZ DE RIESGOS'!#REF!="","",'MATRIZ DE RIESGOS'!#REF!)</f>
        <v>#REF!</v>
      </c>
      <c r="N93" s="6" t="e">
        <f>IF('MATRIZ DE RIESGOS'!#REF!="","",'MATRIZ DE RIESGOS'!#REF!)</f>
        <v>#REF!</v>
      </c>
      <c r="O93" s="6" t="e">
        <f>IF('MATRIZ DE RIESGOS'!#REF!="","",'MATRIZ DE RIESGOS'!#REF!)</f>
        <v>#REF!</v>
      </c>
      <c r="P93" s="6" t="e">
        <f>IF('MATRIZ DE RIESGOS'!#REF!="","",'MATRIZ DE RIESGOS'!#REF!)</f>
        <v>#REF!</v>
      </c>
      <c r="Q93" s="6" t="e">
        <f>IF('MATRIZ DE RIESGOS'!#REF!="","",'MATRIZ DE RIESGOS'!#REF!)</f>
        <v>#REF!</v>
      </c>
      <c r="R93" s="6" t="e">
        <f>IF('MATRIZ DE RIESGOS'!#REF!="","",'MATRIZ DE RIESGOS'!#REF!)</f>
        <v>#REF!</v>
      </c>
      <c r="S93" s="47" t="e">
        <f>IF('MATRIZ DE RIESGOS'!#REF!="","",'MATRIZ DE RIESGOS'!#REF!)</f>
        <v>#REF!</v>
      </c>
      <c r="T93" s="47" t="e">
        <f>IF('MATRIZ DE RIESGOS'!#REF!="","",'MATRIZ DE RIESGOS'!#REF!)</f>
        <v>#REF!</v>
      </c>
      <c r="U93" s="43" t="e">
        <f>IF('MATRIZ DE RIESGOS'!#REF!="","",'MATRIZ DE RIESGOS'!#REF!)</f>
        <v>#REF!</v>
      </c>
      <c r="V93" s="43" t="e">
        <f>IF('MATRIZ DE RIESGOS'!#REF!="","",'MATRIZ DE RIESGOS'!#REF!)</f>
        <v>#REF!</v>
      </c>
      <c r="W93" s="43" t="e">
        <f>IF('MATRIZ DE RIESGOS'!#REF!="","",'MATRIZ DE RIESGOS'!#REF!)</f>
        <v>#REF!</v>
      </c>
      <c r="X93" s="43" t="e">
        <f>IF('MATRIZ DE RIESGOS'!#REF!="","",'MATRIZ DE RIESGOS'!#REF!)</f>
        <v>#REF!</v>
      </c>
      <c r="Y93" s="46" t="e">
        <f>IF('MATRIZ DE RIESGOS'!#REF!="","",'MATRIZ DE RIESGOS'!#REF!)</f>
        <v>#REF!</v>
      </c>
      <c r="Z93" s="81" t="e">
        <f>IF('MATRIZ DE RIESGOS'!#REF!="","",'MATRIZ DE RIESGOS'!#REF!)</f>
        <v>#REF!</v>
      </c>
      <c r="AA93" s="6" t="e">
        <f>IF('MATRIZ DE RIESGOS'!#REF!="","",'MATRIZ DE RIESGOS'!#REF!)</f>
        <v>#REF!</v>
      </c>
      <c r="AB93" s="6" t="e">
        <f>IF('MATRIZ DE RIESGOS'!#REF!="","",'MATRIZ DE RIESGOS'!#REF!)</f>
        <v>#REF!</v>
      </c>
      <c r="AC93" s="6" t="e">
        <f>IF('MATRIZ DE RIESGOS'!#REF!="","",'MATRIZ DE RIESGOS'!#REF!)</f>
        <v>#REF!</v>
      </c>
      <c r="AD93" s="6" t="e">
        <f>IF('MATRIZ DE RIESGOS'!#REF!="","",'MATRIZ DE RIESGOS'!#REF!)</f>
        <v>#REF!</v>
      </c>
      <c r="AE93" s="6" t="e">
        <f>IF('MATRIZ DE RIESGOS'!#REF!="","",'MATRIZ DE RIESGOS'!#REF!)</f>
        <v>#REF!</v>
      </c>
      <c r="AF93" s="45" t="e">
        <f>IF('MATRIZ DE RIESGOS'!#REF!="","",'MATRIZ DE RIESGOS'!#REF!)</f>
        <v>#REF!</v>
      </c>
      <c r="AG93" s="45" t="e">
        <f>IF('MATRIZ DE RIESGOS'!#REF!="","",'MATRIZ DE RIESGOS'!#REF!)</f>
        <v>#REF!</v>
      </c>
    </row>
    <row r="94" spans="2:33" s="1" customFormat="1" ht="15" x14ac:dyDescent="0.25">
      <c r="B94" s="43" t="e">
        <f>IF('MATRIZ DE RIESGOS'!#REF!="","",'MATRIZ DE RIESGOS'!#REF!)</f>
        <v>#REF!</v>
      </c>
      <c r="C94" s="43" t="e">
        <f>IF('MATRIZ DE RIESGOS'!#REF!="","",'MATRIZ DE RIESGOS'!#REF!)</f>
        <v>#REF!</v>
      </c>
      <c r="D94" s="44" t="e">
        <f>IF('MATRIZ DE RIESGOS'!#REF!="","",'MATRIZ DE RIESGOS'!#REF!)</f>
        <v>#REF!</v>
      </c>
      <c r="E94" s="6" t="e">
        <f>IF('MATRIZ DE RIESGOS'!#REF!="","",'MATRIZ DE RIESGOS'!#REF!)</f>
        <v>#REF!</v>
      </c>
      <c r="F94" s="6" t="e">
        <f>IF('MATRIZ DE RIESGOS'!#REF!="","",'MATRIZ DE RIESGOS'!#REF!)</f>
        <v>#REF!</v>
      </c>
      <c r="G94" s="6" t="e">
        <f>IF('MATRIZ DE RIESGOS'!#REF!="","",'MATRIZ DE RIESGOS'!#REF!)</f>
        <v>#REF!</v>
      </c>
      <c r="H94" s="6" t="e">
        <f>IF('MATRIZ DE RIESGOS'!#REF!="","",'MATRIZ DE RIESGOS'!#REF!)</f>
        <v>#REF!</v>
      </c>
      <c r="I94" s="6" t="e">
        <f>IF('MATRIZ DE RIESGOS'!#REF!="","",'MATRIZ DE RIESGOS'!#REF!)</f>
        <v>#REF!</v>
      </c>
      <c r="J94" s="6" t="e">
        <f>IF('MATRIZ DE RIESGOS'!#REF!="","",'MATRIZ DE RIESGOS'!#REF!)</f>
        <v>#REF!</v>
      </c>
      <c r="K94" s="6" t="e">
        <f>IF('MATRIZ DE RIESGOS'!#REF!="","",'MATRIZ DE RIESGOS'!#REF!)</f>
        <v>#REF!</v>
      </c>
      <c r="L94" s="6" t="e">
        <f>IF('MATRIZ DE RIESGOS'!#REF!="","",'MATRIZ DE RIESGOS'!#REF!)</f>
        <v>#REF!</v>
      </c>
      <c r="M94" s="6" t="e">
        <f>IF('MATRIZ DE RIESGOS'!#REF!="","",'MATRIZ DE RIESGOS'!#REF!)</f>
        <v>#REF!</v>
      </c>
      <c r="N94" s="6" t="e">
        <f>IF('MATRIZ DE RIESGOS'!#REF!="","",'MATRIZ DE RIESGOS'!#REF!)</f>
        <v>#REF!</v>
      </c>
      <c r="O94" s="6" t="e">
        <f>IF('MATRIZ DE RIESGOS'!#REF!="","",'MATRIZ DE RIESGOS'!#REF!)</f>
        <v>#REF!</v>
      </c>
      <c r="P94" s="6" t="e">
        <f>IF('MATRIZ DE RIESGOS'!#REF!="","",'MATRIZ DE RIESGOS'!#REF!)</f>
        <v>#REF!</v>
      </c>
      <c r="Q94" s="6" t="e">
        <f>IF('MATRIZ DE RIESGOS'!#REF!="","",'MATRIZ DE RIESGOS'!#REF!)</f>
        <v>#REF!</v>
      </c>
      <c r="R94" s="6" t="e">
        <f>IF('MATRIZ DE RIESGOS'!#REF!="","",'MATRIZ DE RIESGOS'!#REF!)</f>
        <v>#REF!</v>
      </c>
      <c r="S94" s="47" t="e">
        <f>IF('MATRIZ DE RIESGOS'!#REF!="","",'MATRIZ DE RIESGOS'!#REF!)</f>
        <v>#REF!</v>
      </c>
      <c r="T94" s="47" t="e">
        <f>IF('MATRIZ DE RIESGOS'!#REF!="","",'MATRIZ DE RIESGOS'!#REF!)</f>
        <v>#REF!</v>
      </c>
      <c r="U94" s="43" t="e">
        <f>IF('MATRIZ DE RIESGOS'!#REF!="","",'MATRIZ DE RIESGOS'!#REF!)</f>
        <v>#REF!</v>
      </c>
      <c r="V94" s="43" t="e">
        <f>IF('MATRIZ DE RIESGOS'!#REF!="","",'MATRIZ DE RIESGOS'!#REF!)</f>
        <v>#REF!</v>
      </c>
      <c r="W94" s="43" t="e">
        <f>IF('MATRIZ DE RIESGOS'!#REF!="","",'MATRIZ DE RIESGOS'!#REF!)</f>
        <v>#REF!</v>
      </c>
      <c r="X94" s="43" t="e">
        <f>IF('MATRIZ DE RIESGOS'!#REF!="","",'MATRIZ DE RIESGOS'!#REF!)</f>
        <v>#REF!</v>
      </c>
      <c r="Y94" s="46" t="e">
        <f>IF('MATRIZ DE RIESGOS'!#REF!="","",'MATRIZ DE RIESGOS'!#REF!)</f>
        <v>#REF!</v>
      </c>
      <c r="Z94" s="81" t="e">
        <f>IF('MATRIZ DE RIESGOS'!#REF!="","",'MATRIZ DE RIESGOS'!#REF!)</f>
        <v>#REF!</v>
      </c>
      <c r="AA94" s="6" t="e">
        <f>IF('MATRIZ DE RIESGOS'!#REF!="","",'MATRIZ DE RIESGOS'!#REF!)</f>
        <v>#REF!</v>
      </c>
      <c r="AB94" s="6" t="e">
        <f>IF('MATRIZ DE RIESGOS'!#REF!="","",'MATRIZ DE RIESGOS'!#REF!)</f>
        <v>#REF!</v>
      </c>
      <c r="AC94" s="6" t="e">
        <f>IF('MATRIZ DE RIESGOS'!#REF!="","",'MATRIZ DE RIESGOS'!#REF!)</f>
        <v>#REF!</v>
      </c>
      <c r="AD94" s="6" t="e">
        <f>IF('MATRIZ DE RIESGOS'!#REF!="","",'MATRIZ DE RIESGOS'!#REF!)</f>
        <v>#REF!</v>
      </c>
      <c r="AE94" s="6" t="e">
        <f>IF('MATRIZ DE RIESGOS'!#REF!="","",'MATRIZ DE RIESGOS'!#REF!)</f>
        <v>#REF!</v>
      </c>
      <c r="AF94" s="45" t="e">
        <f>IF('MATRIZ DE RIESGOS'!#REF!="","",'MATRIZ DE RIESGOS'!#REF!)</f>
        <v>#REF!</v>
      </c>
      <c r="AG94" s="45" t="e">
        <f>IF('MATRIZ DE RIESGOS'!#REF!="","",'MATRIZ DE RIESGOS'!#REF!)</f>
        <v>#REF!</v>
      </c>
    </row>
    <row r="95" spans="2:33" s="1" customFormat="1" ht="15" x14ac:dyDescent="0.25">
      <c r="B95" s="43" t="e">
        <f>IF('MATRIZ DE RIESGOS'!#REF!="","",'MATRIZ DE RIESGOS'!#REF!)</f>
        <v>#REF!</v>
      </c>
      <c r="C95" s="43" t="e">
        <f>IF('MATRIZ DE RIESGOS'!#REF!="","",'MATRIZ DE RIESGOS'!#REF!)</f>
        <v>#REF!</v>
      </c>
      <c r="D95" s="44" t="e">
        <f>IF('MATRIZ DE RIESGOS'!#REF!="","",'MATRIZ DE RIESGOS'!#REF!)</f>
        <v>#REF!</v>
      </c>
      <c r="E95" s="6" t="e">
        <f>IF('MATRIZ DE RIESGOS'!#REF!="","",'MATRIZ DE RIESGOS'!#REF!)</f>
        <v>#REF!</v>
      </c>
      <c r="F95" s="6" t="e">
        <f>IF('MATRIZ DE RIESGOS'!#REF!="","",'MATRIZ DE RIESGOS'!#REF!)</f>
        <v>#REF!</v>
      </c>
      <c r="G95" s="6" t="e">
        <f>IF('MATRIZ DE RIESGOS'!#REF!="","",'MATRIZ DE RIESGOS'!#REF!)</f>
        <v>#REF!</v>
      </c>
      <c r="H95" s="6" t="e">
        <f>IF('MATRIZ DE RIESGOS'!#REF!="","",'MATRIZ DE RIESGOS'!#REF!)</f>
        <v>#REF!</v>
      </c>
      <c r="I95" s="6" t="e">
        <f>IF('MATRIZ DE RIESGOS'!#REF!="","",'MATRIZ DE RIESGOS'!#REF!)</f>
        <v>#REF!</v>
      </c>
      <c r="J95" s="6" t="e">
        <f>IF('MATRIZ DE RIESGOS'!#REF!="","",'MATRIZ DE RIESGOS'!#REF!)</f>
        <v>#REF!</v>
      </c>
      <c r="K95" s="6" t="e">
        <f>IF('MATRIZ DE RIESGOS'!#REF!="","",'MATRIZ DE RIESGOS'!#REF!)</f>
        <v>#REF!</v>
      </c>
      <c r="L95" s="6" t="e">
        <f>IF('MATRIZ DE RIESGOS'!#REF!="","",'MATRIZ DE RIESGOS'!#REF!)</f>
        <v>#REF!</v>
      </c>
      <c r="M95" s="6" t="e">
        <f>IF('MATRIZ DE RIESGOS'!#REF!="","",'MATRIZ DE RIESGOS'!#REF!)</f>
        <v>#REF!</v>
      </c>
      <c r="N95" s="6" t="e">
        <f>IF('MATRIZ DE RIESGOS'!#REF!="","",'MATRIZ DE RIESGOS'!#REF!)</f>
        <v>#REF!</v>
      </c>
      <c r="O95" s="6" t="e">
        <f>IF('MATRIZ DE RIESGOS'!#REF!="","",'MATRIZ DE RIESGOS'!#REF!)</f>
        <v>#REF!</v>
      </c>
      <c r="P95" s="6" t="e">
        <f>IF('MATRIZ DE RIESGOS'!#REF!="","",'MATRIZ DE RIESGOS'!#REF!)</f>
        <v>#REF!</v>
      </c>
      <c r="Q95" s="6" t="e">
        <f>IF('MATRIZ DE RIESGOS'!#REF!="","",'MATRIZ DE RIESGOS'!#REF!)</f>
        <v>#REF!</v>
      </c>
      <c r="R95" s="6" t="e">
        <f>IF('MATRIZ DE RIESGOS'!#REF!="","",'MATRIZ DE RIESGOS'!#REF!)</f>
        <v>#REF!</v>
      </c>
      <c r="S95" s="47" t="e">
        <f>IF('MATRIZ DE RIESGOS'!#REF!="","",'MATRIZ DE RIESGOS'!#REF!)</f>
        <v>#REF!</v>
      </c>
      <c r="T95" s="47" t="e">
        <f>IF('MATRIZ DE RIESGOS'!#REF!="","",'MATRIZ DE RIESGOS'!#REF!)</f>
        <v>#REF!</v>
      </c>
      <c r="U95" s="43" t="e">
        <f>IF('MATRIZ DE RIESGOS'!#REF!="","",'MATRIZ DE RIESGOS'!#REF!)</f>
        <v>#REF!</v>
      </c>
      <c r="V95" s="43" t="e">
        <f>IF('MATRIZ DE RIESGOS'!#REF!="","",'MATRIZ DE RIESGOS'!#REF!)</f>
        <v>#REF!</v>
      </c>
      <c r="W95" s="43" t="e">
        <f>IF('MATRIZ DE RIESGOS'!#REF!="","",'MATRIZ DE RIESGOS'!#REF!)</f>
        <v>#REF!</v>
      </c>
      <c r="X95" s="43" t="e">
        <f>IF('MATRIZ DE RIESGOS'!#REF!="","",'MATRIZ DE RIESGOS'!#REF!)</f>
        <v>#REF!</v>
      </c>
      <c r="Y95" s="46" t="e">
        <f>IF('MATRIZ DE RIESGOS'!#REF!="","",'MATRIZ DE RIESGOS'!#REF!)</f>
        <v>#REF!</v>
      </c>
      <c r="Z95" s="81" t="e">
        <f>IF('MATRIZ DE RIESGOS'!#REF!="","",'MATRIZ DE RIESGOS'!#REF!)</f>
        <v>#REF!</v>
      </c>
      <c r="AA95" s="6" t="e">
        <f>IF('MATRIZ DE RIESGOS'!#REF!="","",'MATRIZ DE RIESGOS'!#REF!)</f>
        <v>#REF!</v>
      </c>
      <c r="AB95" s="6" t="e">
        <f>IF('MATRIZ DE RIESGOS'!#REF!="","",'MATRIZ DE RIESGOS'!#REF!)</f>
        <v>#REF!</v>
      </c>
      <c r="AC95" s="6" t="e">
        <f>IF('MATRIZ DE RIESGOS'!#REF!="","",'MATRIZ DE RIESGOS'!#REF!)</f>
        <v>#REF!</v>
      </c>
      <c r="AD95" s="6" t="e">
        <f>IF('MATRIZ DE RIESGOS'!#REF!="","",'MATRIZ DE RIESGOS'!#REF!)</f>
        <v>#REF!</v>
      </c>
      <c r="AE95" s="6" t="e">
        <f>IF('MATRIZ DE RIESGOS'!#REF!="","",'MATRIZ DE RIESGOS'!#REF!)</f>
        <v>#REF!</v>
      </c>
      <c r="AF95" s="45" t="e">
        <f>IF('MATRIZ DE RIESGOS'!#REF!="","",'MATRIZ DE RIESGOS'!#REF!)</f>
        <v>#REF!</v>
      </c>
      <c r="AG95" s="45" t="e">
        <f>IF('MATRIZ DE RIESGOS'!#REF!="","",'MATRIZ DE RIESGOS'!#REF!)</f>
        <v>#REF!</v>
      </c>
    </row>
    <row r="96" spans="2:33" s="1" customFormat="1" ht="15" x14ac:dyDescent="0.25">
      <c r="B96" s="43" t="e">
        <f>IF('MATRIZ DE RIESGOS'!#REF!="","",'MATRIZ DE RIESGOS'!#REF!)</f>
        <v>#REF!</v>
      </c>
      <c r="C96" s="43" t="e">
        <f>IF('MATRIZ DE RIESGOS'!#REF!="","",'MATRIZ DE RIESGOS'!#REF!)</f>
        <v>#REF!</v>
      </c>
      <c r="D96" s="44" t="e">
        <f>IF('MATRIZ DE RIESGOS'!#REF!="","",'MATRIZ DE RIESGOS'!#REF!)</f>
        <v>#REF!</v>
      </c>
      <c r="E96" s="6" t="e">
        <f>IF('MATRIZ DE RIESGOS'!#REF!="","",'MATRIZ DE RIESGOS'!#REF!)</f>
        <v>#REF!</v>
      </c>
      <c r="F96" s="6" t="e">
        <f>IF('MATRIZ DE RIESGOS'!#REF!="","",'MATRIZ DE RIESGOS'!#REF!)</f>
        <v>#REF!</v>
      </c>
      <c r="G96" s="6" t="e">
        <f>IF('MATRIZ DE RIESGOS'!#REF!="","",'MATRIZ DE RIESGOS'!#REF!)</f>
        <v>#REF!</v>
      </c>
      <c r="H96" s="6" t="e">
        <f>IF('MATRIZ DE RIESGOS'!#REF!="","",'MATRIZ DE RIESGOS'!#REF!)</f>
        <v>#REF!</v>
      </c>
      <c r="I96" s="6" t="e">
        <f>IF('MATRIZ DE RIESGOS'!#REF!="","",'MATRIZ DE RIESGOS'!#REF!)</f>
        <v>#REF!</v>
      </c>
      <c r="J96" s="6" t="e">
        <f>IF('MATRIZ DE RIESGOS'!#REF!="","",'MATRIZ DE RIESGOS'!#REF!)</f>
        <v>#REF!</v>
      </c>
      <c r="K96" s="6" t="e">
        <f>IF('MATRIZ DE RIESGOS'!#REF!="","",'MATRIZ DE RIESGOS'!#REF!)</f>
        <v>#REF!</v>
      </c>
      <c r="L96" s="6" t="e">
        <f>IF('MATRIZ DE RIESGOS'!#REF!="","",'MATRIZ DE RIESGOS'!#REF!)</f>
        <v>#REF!</v>
      </c>
      <c r="M96" s="6" t="e">
        <f>IF('MATRIZ DE RIESGOS'!#REF!="","",'MATRIZ DE RIESGOS'!#REF!)</f>
        <v>#REF!</v>
      </c>
      <c r="N96" s="6" t="e">
        <f>IF('MATRIZ DE RIESGOS'!#REF!="","",'MATRIZ DE RIESGOS'!#REF!)</f>
        <v>#REF!</v>
      </c>
      <c r="O96" s="6" t="e">
        <f>IF('MATRIZ DE RIESGOS'!#REF!="","",'MATRIZ DE RIESGOS'!#REF!)</f>
        <v>#REF!</v>
      </c>
      <c r="P96" s="6" t="e">
        <f>IF('MATRIZ DE RIESGOS'!#REF!="","",'MATRIZ DE RIESGOS'!#REF!)</f>
        <v>#REF!</v>
      </c>
      <c r="Q96" s="6" t="e">
        <f>IF('MATRIZ DE RIESGOS'!#REF!="","",'MATRIZ DE RIESGOS'!#REF!)</f>
        <v>#REF!</v>
      </c>
      <c r="R96" s="6" t="e">
        <f>IF('MATRIZ DE RIESGOS'!#REF!="","",'MATRIZ DE RIESGOS'!#REF!)</f>
        <v>#REF!</v>
      </c>
      <c r="S96" s="47" t="e">
        <f>IF('MATRIZ DE RIESGOS'!#REF!="","",'MATRIZ DE RIESGOS'!#REF!)</f>
        <v>#REF!</v>
      </c>
      <c r="T96" s="47" t="e">
        <f>IF('MATRIZ DE RIESGOS'!#REF!="","",'MATRIZ DE RIESGOS'!#REF!)</f>
        <v>#REF!</v>
      </c>
      <c r="U96" s="43" t="e">
        <f>IF('MATRIZ DE RIESGOS'!#REF!="","",'MATRIZ DE RIESGOS'!#REF!)</f>
        <v>#REF!</v>
      </c>
      <c r="V96" s="43" t="e">
        <f>IF('MATRIZ DE RIESGOS'!#REF!="","",'MATRIZ DE RIESGOS'!#REF!)</f>
        <v>#REF!</v>
      </c>
      <c r="W96" s="43" t="e">
        <f>IF('MATRIZ DE RIESGOS'!#REF!="","",'MATRIZ DE RIESGOS'!#REF!)</f>
        <v>#REF!</v>
      </c>
      <c r="X96" s="43" t="e">
        <f>IF('MATRIZ DE RIESGOS'!#REF!="","",'MATRIZ DE RIESGOS'!#REF!)</f>
        <v>#REF!</v>
      </c>
      <c r="Y96" s="46" t="e">
        <f>IF('MATRIZ DE RIESGOS'!#REF!="","",'MATRIZ DE RIESGOS'!#REF!)</f>
        <v>#REF!</v>
      </c>
      <c r="Z96" s="81" t="e">
        <f>IF('MATRIZ DE RIESGOS'!#REF!="","",'MATRIZ DE RIESGOS'!#REF!)</f>
        <v>#REF!</v>
      </c>
      <c r="AA96" s="6" t="e">
        <f>IF('MATRIZ DE RIESGOS'!#REF!="","",'MATRIZ DE RIESGOS'!#REF!)</f>
        <v>#REF!</v>
      </c>
      <c r="AB96" s="6" t="e">
        <f>IF('MATRIZ DE RIESGOS'!#REF!="","",'MATRIZ DE RIESGOS'!#REF!)</f>
        <v>#REF!</v>
      </c>
      <c r="AC96" s="6" t="e">
        <f>IF('MATRIZ DE RIESGOS'!#REF!="","",'MATRIZ DE RIESGOS'!#REF!)</f>
        <v>#REF!</v>
      </c>
      <c r="AD96" s="6" t="e">
        <f>IF('MATRIZ DE RIESGOS'!#REF!="","",'MATRIZ DE RIESGOS'!#REF!)</f>
        <v>#REF!</v>
      </c>
      <c r="AE96" s="6" t="e">
        <f>IF('MATRIZ DE RIESGOS'!#REF!="","",'MATRIZ DE RIESGOS'!#REF!)</f>
        <v>#REF!</v>
      </c>
      <c r="AF96" s="45" t="e">
        <f>IF('MATRIZ DE RIESGOS'!#REF!="","",'MATRIZ DE RIESGOS'!#REF!)</f>
        <v>#REF!</v>
      </c>
      <c r="AG96" s="45" t="e">
        <f>IF('MATRIZ DE RIESGOS'!#REF!="","",'MATRIZ DE RIESGOS'!#REF!)</f>
        <v>#REF!</v>
      </c>
    </row>
    <row r="97" spans="2:33" s="1" customFormat="1" ht="15" x14ac:dyDescent="0.25">
      <c r="B97" s="43" t="e">
        <f>IF('MATRIZ DE RIESGOS'!#REF!="","",'MATRIZ DE RIESGOS'!#REF!)</f>
        <v>#REF!</v>
      </c>
      <c r="C97" s="43" t="e">
        <f>IF('MATRIZ DE RIESGOS'!#REF!="","",'MATRIZ DE RIESGOS'!#REF!)</f>
        <v>#REF!</v>
      </c>
      <c r="D97" s="44" t="e">
        <f>IF('MATRIZ DE RIESGOS'!#REF!="","",'MATRIZ DE RIESGOS'!#REF!)</f>
        <v>#REF!</v>
      </c>
      <c r="E97" s="6" t="e">
        <f>IF('MATRIZ DE RIESGOS'!#REF!="","",'MATRIZ DE RIESGOS'!#REF!)</f>
        <v>#REF!</v>
      </c>
      <c r="F97" s="6" t="e">
        <f>IF('MATRIZ DE RIESGOS'!#REF!="","",'MATRIZ DE RIESGOS'!#REF!)</f>
        <v>#REF!</v>
      </c>
      <c r="G97" s="6" t="e">
        <f>IF('MATRIZ DE RIESGOS'!#REF!="","",'MATRIZ DE RIESGOS'!#REF!)</f>
        <v>#REF!</v>
      </c>
      <c r="H97" s="6" t="e">
        <f>IF('MATRIZ DE RIESGOS'!#REF!="","",'MATRIZ DE RIESGOS'!#REF!)</f>
        <v>#REF!</v>
      </c>
      <c r="I97" s="6" t="e">
        <f>IF('MATRIZ DE RIESGOS'!#REF!="","",'MATRIZ DE RIESGOS'!#REF!)</f>
        <v>#REF!</v>
      </c>
      <c r="J97" s="6" t="e">
        <f>IF('MATRIZ DE RIESGOS'!#REF!="","",'MATRIZ DE RIESGOS'!#REF!)</f>
        <v>#REF!</v>
      </c>
      <c r="K97" s="6" t="e">
        <f>IF('MATRIZ DE RIESGOS'!#REF!="","",'MATRIZ DE RIESGOS'!#REF!)</f>
        <v>#REF!</v>
      </c>
      <c r="L97" s="6" t="e">
        <f>IF('MATRIZ DE RIESGOS'!#REF!="","",'MATRIZ DE RIESGOS'!#REF!)</f>
        <v>#REF!</v>
      </c>
      <c r="M97" s="6" t="e">
        <f>IF('MATRIZ DE RIESGOS'!#REF!="","",'MATRIZ DE RIESGOS'!#REF!)</f>
        <v>#REF!</v>
      </c>
      <c r="N97" s="6" t="e">
        <f>IF('MATRIZ DE RIESGOS'!#REF!="","",'MATRIZ DE RIESGOS'!#REF!)</f>
        <v>#REF!</v>
      </c>
      <c r="O97" s="6" t="e">
        <f>IF('MATRIZ DE RIESGOS'!#REF!="","",'MATRIZ DE RIESGOS'!#REF!)</f>
        <v>#REF!</v>
      </c>
      <c r="P97" s="6" t="e">
        <f>IF('MATRIZ DE RIESGOS'!#REF!="","",'MATRIZ DE RIESGOS'!#REF!)</f>
        <v>#REF!</v>
      </c>
      <c r="Q97" s="6" t="e">
        <f>IF('MATRIZ DE RIESGOS'!#REF!="","",'MATRIZ DE RIESGOS'!#REF!)</f>
        <v>#REF!</v>
      </c>
      <c r="R97" s="6" t="e">
        <f>IF('MATRIZ DE RIESGOS'!#REF!="","",'MATRIZ DE RIESGOS'!#REF!)</f>
        <v>#REF!</v>
      </c>
      <c r="S97" s="47" t="e">
        <f>IF('MATRIZ DE RIESGOS'!#REF!="","",'MATRIZ DE RIESGOS'!#REF!)</f>
        <v>#REF!</v>
      </c>
      <c r="T97" s="47" t="e">
        <f>IF('MATRIZ DE RIESGOS'!#REF!="","",'MATRIZ DE RIESGOS'!#REF!)</f>
        <v>#REF!</v>
      </c>
      <c r="U97" s="43" t="e">
        <f>IF('MATRIZ DE RIESGOS'!#REF!="","",'MATRIZ DE RIESGOS'!#REF!)</f>
        <v>#REF!</v>
      </c>
      <c r="V97" s="43" t="e">
        <f>IF('MATRIZ DE RIESGOS'!#REF!="","",'MATRIZ DE RIESGOS'!#REF!)</f>
        <v>#REF!</v>
      </c>
      <c r="W97" s="43" t="e">
        <f>IF('MATRIZ DE RIESGOS'!#REF!="","",'MATRIZ DE RIESGOS'!#REF!)</f>
        <v>#REF!</v>
      </c>
      <c r="X97" s="43" t="e">
        <f>IF('MATRIZ DE RIESGOS'!#REF!="","",'MATRIZ DE RIESGOS'!#REF!)</f>
        <v>#REF!</v>
      </c>
      <c r="Y97" s="46" t="e">
        <f>IF('MATRIZ DE RIESGOS'!#REF!="","",'MATRIZ DE RIESGOS'!#REF!)</f>
        <v>#REF!</v>
      </c>
      <c r="Z97" s="81" t="e">
        <f>IF('MATRIZ DE RIESGOS'!#REF!="","",'MATRIZ DE RIESGOS'!#REF!)</f>
        <v>#REF!</v>
      </c>
      <c r="AA97" s="6" t="e">
        <f>IF('MATRIZ DE RIESGOS'!#REF!="","",'MATRIZ DE RIESGOS'!#REF!)</f>
        <v>#REF!</v>
      </c>
      <c r="AB97" s="6" t="e">
        <f>IF('MATRIZ DE RIESGOS'!#REF!="","",'MATRIZ DE RIESGOS'!#REF!)</f>
        <v>#REF!</v>
      </c>
      <c r="AC97" s="6" t="e">
        <f>IF('MATRIZ DE RIESGOS'!#REF!="","",'MATRIZ DE RIESGOS'!#REF!)</f>
        <v>#REF!</v>
      </c>
      <c r="AD97" s="6" t="e">
        <f>IF('MATRIZ DE RIESGOS'!#REF!="","",'MATRIZ DE RIESGOS'!#REF!)</f>
        <v>#REF!</v>
      </c>
      <c r="AE97" s="6" t="e">
        <f>IF('MATRIZ DE RIESGOS'!#REF!="","",'MATRIZ DE RIESGOS'!#REF!)</f>
        <v>#REF!</v>
      </c>
      <c r="AF97" s="45" t="e">
        <f>IF('MATRIZ DE RIESGOS'!#REF!="","",'MATRIZ DE RIESGOS'!#REF!)</f>
        <v>#REF!</v>
      </c>
      <c r="AG97" s="45" t="e">
        <f>IF('MATRIZ DE RIESGOS'!#REF!="","",'MATRIZ DE RIESGOS'!#REF!)</f>
        <v>#REF!</v>
      </c>
    </row>
    <row r="98" spans="2:33" s="1" customFormat="1" ht="15" x14ac:dyDescent="0.25">
      <c r="B98" s="43" t="e">
        <f>IF('MATRIZ DE RIESGOS'!#REF!="","",'MATRIZ DE RIESGOS'!#REF!)</f>
        <v>#REF!</v>
      </c>
      <c r="C98" s="43" t="e">
        <f>IF('MATRIZ DE RIESGOS'!#REF!="","",'MATRIZ DE RIESGOS'!#REF!)</f>
        <v>#REF!</v>
      </c>
      <c r="D98" s="44" t="e">
        <f>IF('MATRIZ DE RIESGOS'!#REF!="","",'MATRIZ DE RIESGOS'!#REF!)</f>
        <v>#REF!</v>
      </c>
      <c r="E98" s="6" t="e">
        <f>IF('MATRIZ DE RIESGOS'!#REF!="","",'MATRIZ DE RIESGOS'!#REF!)</f>
        <v>#REF!</v>
      </c>
      <c r="F98" s="6" t="e">
        <f>IF('MATRIZ DE RIESGOS'!#REF!="","",'MATRIZ DE RIESGOS'!#REF!)</f>
        <v>#REF!</v>
      </c>
      <c r="G98" s="6" t="e">
        <f>IF('MATRIZ DE RIESGOS'!#REF!="","",'MATRIZ DE RIESGOS'!#REF!)</f>
        <v>#REF!</v>
      </c>
      <c r="H98" s="6" t="e">
        <f>IF('MATRIZ DE RIESGOS'!#REF!="","",'MATRIZ DE RIESGOS'!#REF!)</f>
        <v>#REF!</v>
      </c>
      <c r="I98" s="6" t="e">
        <f>IF('MATRIZ DE RIESGOS'!#REF!="","",'MATRIZ DE RIESGOS'!#REF!)</f>
        <v>#REF!</v>
      </c>
      <c r="J98" s="6" t="e">
        <f>IF('MATRIZ DE RIESGOS'!#REF!="","",'MATRIZ DE RIESGOS'!#REF!)</f>
        <v>#REF!</v>
      </c>
      <c r="K98" s="6" t="e">
        <f>IF('MATRIZ DE RIESGOS'!#REF!="","",'MATRIZ DE RIESGOS'!#REF!)</f>
        <v>#REF!</v>
      </c>
      <c r="L98" s="6" t="e">
        <f>IF('MATRIZ DE RIESGOS'!#REF!="","",'MATRIZ DE RIESGOS'!#REF!)</f>
        <v>#REF!</v>
      </c>
      <c r="M98" s="6" t="e">
        <f>IF('MATRIZ DE RIESGOS'!#REF!="","",'MATRIZ DE RIESGOS'!#REF!)</f>
        <v>#REF!</v>
      </c>
      <c r="N98" s="6" t="e">
        <f>IF('MATRIZ DE RIESGOS'!#REF!="","",'MATRIZ DE RIESGOS'!#REF!)</f>
        <v>#REF!</v>
      </c>
      <c r="O98" s="6" t="e">
        <f>IF('MATRIZ DE RIESGOS'!#REF!="","",'MATRIZ DE RIESGOS'!#REF!)</f>
        <v>#REF!</v>
      </c>
      <c r="P98" s="6" t="e">
        <f>IF('MATRIZ DE RIESGOS'!#REF!="","",'MATRIZ DE RIESGOS'!#REF!)</f>
        <v>#REF!</v>
      </c>
      <c r="Q98" s="6" t="e">
        <f>IF('MATRIZ DE RIESGOS'!#REF!="","",'MATRIZ DE RIESGOS'!#REF!)</f>
        <v>#REF!</v>
      </c>
      <c r="R98" s="6" t="e">
        <f>IF('MATRIZ DE RIESGOS'!#REF!="","",'MATRIZ DE RIESGOS'!#REF!)</f>
        <v>#REF!</v>
      </c>
      <c r="S98" s="47" t="e">
        <f>IF('MATRIZ DE RIESGOS'!#REF!="","",'MATRIZ DE RIESGOS'!#REF!)</f>
        <v>#REF!</v>
      </c>
      <c r="T98" s="47" t="e">
        <f>IF('MATRIZ DE RIESGOS'!#REF!="","",'MATRIZ DE RIESGOS'!#REF!)</f>
        <v>#REF!</v>
      </c>
      <c r="U98" s="43" t="e">
        <f>IF('MATRIZ DE RIESGOS'!#REF!="","",'MATRIZ DE RIESGOS'!#REF!)</f>
        <v>#REF!</v>
      </c>
      <c r="V98" s="43" t="e">
        <f>IF('MATRIZ DE RIESGOS'!#REF!="","",'MATRIZ DE RIESGOS'!#REF!)</f>
        <v>#REF!</v>
      </c>
      <c r="W98" s="43" t="e">
        <f>IF('MATRIZ DE RIESGOS'!#REF!="","",'MATRIZ DE RIESGOS'!#REF!)</f>
        <v>#REF!</v>
      </c>
      <c r="X98" s="43" t="e">
        <f>IF('MATRIZ DE RIESGOS'!#REF!="","",'MATRIZ DE RIESGOS'!#REF!)</f>
        <v>#REF!</v>
      </c>
      <c r="Y98" s="46" t="e">
        <f>IF('MATRIZ DE RIESGOS'!#REF!="","",'MATRIZ DE RIESGOS'!#REF!)</f>
        <v>#REF!</v>
      </c>
      <c r="Z98" s="81" t="e">
        <f>IF('MATRIZ DE RIESGOS'!#REF!="","",'MATRIZ DE RIESGOS'!#REF!)</f>
        <v>#REF!</v>
      </c>
      <c r="AA98" s="6" t="e">
        <f>IF('MATRIZ DE RIESGOS'!#REF!="","",'MATRIZ DE RIESGOS'!#REF!)</f>
        <v>#REF!</v>
      </c>
      <c r="AB98" s="6" t="e">
        <f>IF('MATRIZ DE RIESGOS'!#REF!="","",'MATRIZ DE RIESGOS'!#REF!)</f>
        <v>#REF!</v>
      </c>
      <c r="AC98" s="6" t="e">
        <f>IF('MATRIZ DE RIESGOS'!#REF!="","",'MATRIZ DE RIESGOS'!#REF!)</f>
        <v>#REF!</v>
      </c>
      <c r="AD98" s="6" t="e">
        <f>IF('MATRIZ DE RIESGOS'!#REF!="","",'MATRIZ DE RIESGOS'!#REF!)</f>
        <v>#REF!</v>
      </c>
      <c r="AE98" s="6" t="e">
        <f>IF('MATRIZ DE RIESGOS'!#REF!="","",'MATRIZ DE RIESGOS'!#REF!)</f>
        <v>#REF!</v>
      </c>
      <c r="AF98" s="45" t="e">
        <f>IF('MATRIZ DE RIESGOS'!#REF!="","",'MATRIZ DE RIESGOS'!#REF!)</f>
        <v>#REF!</v>
      </c>
      <c r="AG98" s="45" t="e">
        <f>IF('MATRIZ DE RIESGOS'!#REF!="","",'MATRIZ DE RIESGOS'!#REF!)</f>
        <v>#REF!</v>
      </c>
    </row>
    <row r="99" spans="2:33" s="1" customFormat="1" ht="15" x14ac:dyDescent="0.25">
      <c r="B99" s="43" t="e">
        <f>IF('MATRIZ DE RIESGOS'!#REF!="","",'MATRIZ DE RIESGOS'!#REF!)</f>
        <v>#REF!</v>
      </c>
      <c r="C99" s="43" t="e">
        <f>IF('MATRIZ DE RIESGOS'!#REF!="","",'MATRIZ DE RIESGOS'!#REF!)</f>
        <v>#REF!</v>
      </c>
      <c r="D99" s="44" t="e">
        <f>IF('MATRIZ DE RIESGOS'!#REF!="","",'MATRIZ DE RIESGOS'!#REF!)</f>
        <v>#REF!</v>
      </c>
      <c r="E99" s="6" t="e">
        <f>IF('MATRIZ DE RIESGOS'!#REF!="","",'MATRIZ DE RIESGOS'!#REF!)</f>
        <v>#REF!</v>
      </c>
      <c r="F99" s="6" t="e">
        <f>IF('MATRIZ DE RIESGOS'!#REF!="","",'MATRIZ DE RIESGOS'!#REF!)</f>
        <v>#REF!</v>
      </c>
      <c r="G99" s="6" t="e">
        <f>IF('MATRIZ DE RIESGOS'!#REF!="","",'MATRIZ DE RIESGOS'!#REF!)</f>
        <v>#REF!</v>
      </c>
      <c r="H99" s="6" t="e">
        <f>IF('MATRIZ DE RIESGOS'!#REF!="","",'MATRIZ DE RIESGOS'!#REF!)</f>
        <v>#REF!</v>
      </c>
      <c r="I99" s="6" t="e">
        <f>IF('MATRIZ DE RIESGOS'!#REF!="","",'MATRIZ DE RIESGOS'!#REF!)</f>
        <v>#REF!</v>
      </c>
      <c r="J99" s="6" t="e">
        <f>IF('MATRIZ DE RIESGOS'!#REF!="","",'MATRIZ DE RIESGOS'!#REF!)</f>
        <v>#REF!</v>
      </c>
      <c r="K99" s="6" t="e">
        <f>IF('MATRIZ DE RIESGOS'!#REF!="","",'MATRIZ DE RIESGOS'!#REF!)</f>
        <v>#REF!</v>
      </c>
      <c r="L99" s="6" t="e">
        <f>IF('MATRIZ DE RIESGOS'!#REF!="","",'MATRIZ DE RIESGOS'!#REF!)</f>
        <v>#REF!</v>
      </c>
      <c r="M99" s="6" t="e">
        <f>IF('MATRIZ DE RIESGOS'!#REF!="","",'MATRIZ DE RIESGOS'!#REF!)</f>
        <v>#REF!</v>
      </c>
      <c r="N99" s="6" t="e">
        <f>IF('MATRIZ DE RIESGOS'!#REF!="","",'MATRIZ DE RIESGOS'!#REF!)</f>
        <v>#REF!</v>
      </c>
      <c r="O99" s="6" t="e">
        <f>IF('MATRIZ DE RIESGOS'!#REF!="","",'MATRIZ DE RIESGOS'!#REF!)</f>
        <v>#REF!</v>
      </c>
      <c r="P99" s="6" t="e">
        <f>IF('MATRIZ DE RIESGOS'!#REF!="","",'MATRIZ DE RIESGOS'!#REF!)</f>
        <v>#REF!</v>
      </c>
      <c r="Q99" s="6" t="e">
        <f>IF('MATRIZ DE RIESGOS'!#REF!="","",'MATRIZ DE RIESGOS'!#REF!)</f>
        <v>#REF!</v>
      </c>
      <c r="R99" s="6" t="e">
        <f>IF('MATRIZ DE RIESGOS'!#REF!="","",'MATRIZ DE RIESGOS'!#REF!)</f>
        <v>#REF!</v>
      </c>
      <c r="S99" s="47" t="e">
        <f>IF('MATRIZ DE RIESGOS'!#REF!="","",'MATRIZ DE RIESGOS'!#REF!)</f>
        <v>#REF!</v>
      </c>
      <c r="T99" s="47" t="e">
        <f>IF('MATRIZ DE RIESGOS'!#REF!="","",'MATRIZ DE RIESGOS'!#REF!)</f>
        <v>#REF!</v>
      </c>
      <c r="U99" s="43" t="e">
        <f>IF('MATRIZ DE RIESGOS'!#REF!="","",'MATRIZ DE RIESGOS'!#REF!)</f>
        <v>#REF!</v>
      </c>
      <c r="V99" s="43" t="e">
        <f>IF('MATRIZ DE RIESGOS'!#REF!="","",'MATRIZ DE RIESGOS'!#REF!)</f>
        <v>#REF!</v>
      </c>
      <c r="W99" s="43" t="e">
        <f>IF('MATRIZ DE RIESGOS'!#REF!="","",'MATRIZ DE RIESGOS'!#REF!)</f>
        <v>#REF!</v>
      </c>
      <c r="X99" s="43" t="e">
        <f>IF('MATRIZ DE RIESGOS'!#REF!="","",'MATRIZ DE RIESGOS'!#REF!)</f>
        <v>#REF!</v>
      </c>
      <c r="Y99" s="46" t="e">
        <f>IF('MATRIZ DE RIESGOS'!#REF!="","",'MATRIZ DE RIESGOS'!#REF!)</f>
        <v>#REF!</v>
      </c>
      <c r="Z99" s="81" t="e">
        <f>IF('MATRIZ DE RIESGOS'!#REF!="","",'MATRIZ DE RIESGOS'!#REF!)</f>
        <v>#REF!</v>
      </c>
      <c r="AA99" s="6" t="e">
        <f>IF('MATRIZ DE RIESGOS'!#REF!="","",'MATRIZ DE RIESGOS'!#REF!)</f>
        <v>#REF!</v>
      </c>
      <c r="AB99" s="6" t="e">
        <f>IF('MATRIZ DE RIESGOS'!#REF!="","",'MATRIZ DE RIESGOS'!#REF!)</f>
        <v>#REF!</v>
      </c>
      <c r="AC99" s="6" t="e">
        <f>IF('MATRIZ DE RIESGOS'!#REF!="","",'MATRIZ DE RIESGOS'!#REF!)</f>
        <v>#REF!</v>
      </c>
      <c r="AD99" s="6" t="e">
        <f>IF('MATRIZ DE RIESGOS'!#REF!="","",'MATRIZ DE RIESGOS'!#REF!)</f>
        <v>#REF!</v>
      </c>
      <c r="AE99" s="6" t="e">
        <f>IF('MATRIZ DE RIESGOS'!#REF!="","",'MATRIZ DE RIESGOS'!#REF!)</f>
        <v>#REF!</v>
      </c>
      <c r="AF99" s="45" t="e">
        <f>IF('MATRIZ DE RIESGOS'!#REF!="","",'MATRIZ DE RIESGOS'!#REF!)</f>
        <v>#REF!</v>
      </c>
      <c r="AG99" s="45" t="e">
        <f>IF('MATRIZ DE RIESGOS'!#REF!="","",'MATRIZ DE RIESGOS'!#REF!)</f>
        <v>#REF!</v>
      </c>
    </row>
    <row r="100" spans="2:33" s="1" customFormat="1" ht="15" x14ac:dyDescent="0.25">
      <c r="B100" s="43" t="e">
        <f>IF('MATRIZ DE RIESGOS'!#REF!="","",'MATRIZ DE RIESGOS'!#REF!)</f>
        <v>#REF!</v>
      </c>
      <c r="C100" s="43" t="e">
        <f>IF('MATRIZ DE RIESGOS'!#REF!="","",'MATRIZ DE RIESGOS'!#REF!)</f>
        <v>#REF!</v>
      </c>
      <c r="D100" s="44" t="e">
        <f>IF('MATRIZ DE RIESGOS'!#REF!="","",'MATRIZ DE RIESGOS'!#REF!)</f>
        <v>#REF!</v>
      </c>
      <c r="E100" s="6" t="e">
        <f>IF('MATRIZ DE RIESGOS'!#REF!="","",'MATRIZ DE RIESGOS'!#REF!)</f>
        <v>#REF!</v>
      </c>
      <c r="F100" s="6" t="e">
        <f>IF('MATRIZ DE RIESGOS'!#REF!="","",'MATRIZ DE RIESGOS'!#REF!)</f>
        <v>#REF!</v>
      </c>
      <c r="G100" s="6" t="e">
        <f>IF('MATRIZ DE RIESGOS'!#REF!="","",'MATRIZ DE RIESGOS'!#REF!)</f>
        <v>#REF!</v>
      </c>
      <c r="H100" s="6" t="e">
        <f>IF('MATRIZ DE RIESGOS'!#REF!="","",'MATRIZ DE RIESGOS'!#REF!)</f>
        <v>#REF!</v>
      </c>
      <c r="I100" s="6" t="e">
        <f>IF('MATRIZ DE RIESGOS'!#REF!="","",'MATRIZ DE RIESGOS'!#REF!)</f>
        <v>#REF!</v>
      </c>
      <c r="J100" s="6" t="e">
        <f>IF('MATRIZ DE RIESGOS'!#REF!="","",'MATRIZ DE RIESGOS'!#REF!)</f>
        <v>#REF!</v>
      </c>
      <c r="K100" s="6" t="e">
        <f>IF('MATRIZ DE RIESGOS'!#REF!="","",'MATRIZ DE RIESGOS'!#REF!)</f>
        <v>#REF!</v>
      </c>
      <c r="L100" s="6" t="e">
        <f>IF('MATRIZ DE RIESGOS'!#REF!="","",'MATRIZ DE RIESGOS'!#REF!)</f>
        <v>#REF!</v>
      </c>
      <c r="M100" s="6" t="e">
        <f>IF('MATRIZ DE RIESGOS'!#REF!="","",'MATRIZ DE RIESGOS'!#REF!)</f>
        <v>#REF!</v>
      </c>
      <c r="N100" s="6" t="e">
        <f>IF('MATRIZ DE RIESGOS'!#REF!="","",'MATRIZ DE RIESGOS'!#REF!)</f>
        <v>#REF!</v>
      </c>
      <c r="O100" s="6" t="e">
        <f>IF('MATRIZ DE RIESGOS'!#REF!="","",'MATRIZ DE RIESGOS'!#REF!)</f>
        <v>#REF!</v>
      </c>
      <c r="P100" s="6" t="e">
        <f>IF('MATRIZ DE RIESGOS'!#REF!="","",'MATRIZ DE RIESGOS'!#REF!)</f>
        <v>#REF!</v>
      </c>
      <c r="Q100" s="6" t="e">
        <f>IF('MATRIZ DE RIESGOS'!#REF!="","",'MATRIZ DE RIESGOS'!#REF!)</f>
        <v>#REF!</v>
      </c>
      <c r="R100" s="6" t="e">
        <f>IF('MATRIZ DE RIESGOS'!#REF!="","",'MATRIZ DE RIESGOS'!#REF!)</f>
        <v>#REF!</v>
      </c>
      <c r="S100" s="47" t="e">
        <f>IF('MATRIZ DE RIESGOS'!#REF!="","",'MATRIZ DE RIESGOS'!#REF!)</f>
        <v>#REF!</v>
      </c>
      <c r="T100" s="47" t="e">
        <f>IF('MATRIZ DE RIESGOS'!#REF!="","",'MATRIZ DE RIESGOS'!#REF!)</f>
        <v>#REF!</v>
      </c>
      <c r="U100" s="43" t="e">
        <f>IF('MATRIZ DE RIESGOS'!#REF!="","",'MATRIZ DE RIESGOS'!#REF!)</f>
        <v>#REF!</v>
      </c>
      <c r="V100" s="43" t="e">
        <f>IF('MATRIZ DE RIESGOS'!#REF!="","",'MATRIZ DE RIESGOS'!#REF!)</f>
        <v>#REF!</v>
      </c>
      <c r="W100" s="43" t="e">
        <f>IF('MATRIZ DE RIESGOS'!#REF!="","",'MATRIZ DE RIESGOS'!#REF!)</f>
        <v>#REF!</v>
      </c>
      <c r="X100" s="43" t="e">
        <f>IF('MATRIZ DE RIESGOS'!#REF!="","",'MATRIZ DE RIESGOS'!#REF!)</f>
        <v>#REF!</v>
      </c>
      <c r="Y100" s="46" t="e">
        <f>IF('MATRIZ DE RIESGOS'!#REF!="","",'MATRIZ DE RIESGOS'!#REF!)</f>
        <v>#REF!</v>
      </c>
      <c r="Z100" s="81" t="e">
        <f>IF('MATRIZ DE RIESGOS'!#REF!="","",'MATRIZ DE RIESGOS'!#REF!)</f>
        <v>#REF!</v>
      </c>
      <c r="AA100" s="6" t="e">
        <f>IF('MATRIZ DE RIESGOS'!#REF!="","",'MATRIZ DE RIESGOS'!#REF!)</f>
        <v>#REF!</v>
      </c>
      <c r="AB100" s="6" t="e">
        <f>IF('MATRIZ DE RIESGOS'!#REF!="","",'MATRIZ DE RIESGOS'!#REF!)</f>
        <v>#REF!</v>
      </c>
      <c r="AC100" s="6" t="e">
        <f>IF('MATRIZ DE RIESGOS'!#REF!="","",'MATRIZ DE RIESGOS'!#REF!)</f>
        <v>#REF!</v>
      </c>
      <c r="AD100" s="6" t="e">
        <f>IF('MATRIZ DE RIESGOS'!#REF!="","",'MATRIZ DE RIESGOS'!#REF!)</f>
        <v>#REF!</v>
      </c>
      <c r="AE100" s="6" t="e">
        <f>IF('MATRIZ DE RIESGOS'!#REF!="","",'MATRIZ DE RIESGOS'!#REF!)</f>
        <v>#REF!</v>
      </c>
      <c r="AF100" s="45" t="e">
        <f>IF('MATRIZ DE RIESGOS'!#REF!="","",'MATRIZ DE RIESGOS'!#REF!)</f>
        <v>#REF!</v>
      </c>
      <c r="AG100" s="45" t="e">
        <f>IF('MATRIZ DE RIESGOS'!#REF!="","",'MATRIZ DE RIESGOS'!#REF!)</f>
        <v>#REF!</v>
      </c>
    </row>
    <row r="101" spans="2:33" s="1" customFormat="1" ht="15" x14ac:dyDescent="0.25">
      <c r="B101" s="43" t="e">
        <f>IF('MATRIZ DE RIESGOS'!#REF!="","",'MATRIZ DE RIESGOS'!#REF!)</f>
        <v>#REF!</v>
      </c>
      <c r="C101" s="43" t="e">
        <f>IF('MATRIZ DE RIESGOS'!#REF!="","",'MATRIZ DE RIESGOS'!#REF!)</f>
        <v>#REF!</v>
      </c>
      <c r="D101" s="44" t="e">
        <f>IF('MATRIZ DE RIESGOS'!#REF!="","",'MATRIZ DE RIESGOS'!#REF!)</f>
        <v>#REF!</v>
      </c>
      <c r="E101" s="6" t="e">
        <f>IF('MATRIZ DE RIESGOS'!#REF!="","",'MATRIZ DE RIESGOS'!#REF!)</f>
        <v>#REF!</v>
      </c>
      <c r="F101" s="6" t="e">
        <f>IF('MATRIZ DE RIESGOS'!#REF!="","",'MATRIZ DE RIESGOS'!#REF!)</f>
        <v>#REF!</v>
      </c>
      <c r="G101" s="6" t="e">
        <f>IF('MATRIZ DE RIESGOS'!#REF!="","",'MATRIZ DE RIESGOS'!#REF!)</f>
        <v>#REF!</v>
      </c>
      <c r="H101" s="6" t="e">
        <f>IF('MATRIZ DE RIESGOS'!#REF!="","",'MATRIZ DE RIESGOS'!#REF!)</f>
        <v>#REF!</v>
      </c>
      <c r="I101" s="6" t="e">
        <f>IF('MATRIZ DE RIESGOS'!#REF!="","",'MATRIZ DE RIESGOS'!#REF!)</f>
        <v>#REF!</v>
      </c>
      <c r="J101" s="6" t="e">
        <f>IF('MATRIZ DE RIESGOS'!#REF!="","",'MATRIZ DE RIESGOS'!#REF!)</f>
        <v>#REF!</v>
      </c>
      <c r="K101" s="6" t="e">
        <f>IF('MATRIZ DE RIESGOS'!#REF!="","",'MATRIZ DE RIESGOS'!#REF!)</f>
        <v>#REF!</v>
      </c>
      <c r="L101" s="6" t="e">
        <f>IF('MATRIZ DE RIESGOS'!#REF!="","",'MATRIZ DE RIESGOS'!#REF!)</f>
        <v>#REF!</v>
      </c>
      <c r="M101" s="6" t="e">
        <f>IF('MATRIZ DE RIESGOS'!#REF!="","",'MATRIZ DE RIESGOS'!#REF!)</f>
        <v>#REF!</v>
      </c>
      <c r="N101" s="6" t="e">
        <f>IF('MATRIZ DE RIESGOS'!#REF!="","",'MATRIZ DE RIESGOS'!#REF!)</f>
        <v>#REF!</v>
      </c>
      <c r="O101" s="6" t="e">
        <f>IF('MATRIZ DE RIESGOS'!#REF!="","",'MATRIZ DE RIESGOS'!#REF!)</f>
        <v>#REF!</v>
      </c>
      <c r="P101" s="6" t="e">
        <f>IF('MATRIZ DE RIESGOS'!#REF!="","",'MATRIZ DE RIESGOS'!#REF!)</f>
        <v>#REF!</v>
      </c>
      <c r="Q101" s="6" t="e">
        <f>IF('MATRIZ DE RIESGOS'!#REF!="","",'MATRIZ DE RIESGOS'!#REF!)</f>
        <v>#REF!</v>
      </c>
      <c r="R101" s="6" t="e">
        <f>IF('MATRIZ DE RIESGOS'!#REF!="","",'MATRIZ DE RIESGOS'!#REF!)</f>
        <v>#REF!</v>
      </c>
      <c r="S101" s="47" t="e">
        <f>IF('MATRIZ DE RIESGOS'!#REF!="","",'MATRIZ DE RIESGOS'!#REF!)</f>
        <v>#REF!</v>
      </c>
      <c r="T101" s="47" t="e">
        <f>IF('MATRIZ DE RIESGOS'!#REF!="","",'MATRIZ DE RIESGOS'!#REF!)</f>
        <v>#REF!</v>
      </c>
      <c r="U101" s="43" t="e">
        <f>IF('MATRIZ DE RIESGOS'!#REF!="","",'MATRIZ DE RIESGOS'!#REF!)</f>
        <v>#REF!</v>
      </c>
      <c r="V101" s="43" t="e">
        <f>IF('MATRIZ DE RIESGOS'!#REF!="","",'MATRIZ DE RIESGOS'!#REF!)</f>
        <v>#REF!</v>
      </c>
      <c r="W101" s="43" t="e">
        <f>IF('MATRIZ DE RIESGOS'!#REF!="","",'MATRIZ DE RIESGOS'!#REF!)</f>
        <v>#REF!</v>
      </c>
      <c r="X101" s="43" t="e">
        <f>IF('MATRIZ DE RIESGOS'!#REF!="","",'MATRIZ DE RIESGOS'!#REF!)</f>
        <v>#REF!</v>
      </c>
      <c r="Y101" s="46" t="e">
        <f>IF('MATRIZ DE RIESGOS'!#REF!="","",'MATRIZ DE RIESGOS'!#REF!)</f>
        <v>#REF!</v>
      </c>
      <c r="Z101" s="81" t="e">
        <f>IF('MATRIZ DE RIESGOS'!#REF!="","",'MATRIZ DE RIESGOS'!#REF!)</f>
        <v>#REF!</v>
      </c>
      <c r="AA101" s="6" t="e">
        <f>IF('MATRIZ DE RIESGOS'!#REF!="","",'MATRIZ DE RIESGOS'!#REF!)</f>
        <v>#REF!</v>
      </c>
      <c r="AB101" s="6" t="e">
        <f>IF('MATRIZ DE RIESGOS'!#REF!="","",'MATRIZ DE RIESGOS'!#REF!)</f>
        <v>#REF!</v>
      </c>
      <c r="AC101" s="6" t="e">
        <f>IF('MATRIZ DE RIESGOS'!#REF!="","",'MATRIZ DE RIESGOS'!#REF!)</f>
        <v>#REF!</v>
      </c>
      <c r="AD101" s="6" t="e">
        <f>IF('MATRIZ DE RIESGOS'!#REF!="","",'MATRIZ DE RIESGOS'!#REF!)</f>
        <v>#REF!</v>
      </c>
      <c r="AE101" s="6" t="e">
        <f>IF('MATRIZ DE RIESGOS'!#REF!="","",'MATRIZ DE RIESGOS'!#REF!)</f>
        <v>#REF!</v>
      </c>
      <c r="AF101" s="45" t="e">
        <f>IF('MATRIZ DE RIESGOS'!#REF!="","",'MATRIZ DE RIESGOS'!#REF!)</f>
        <v>#REF!</v>
      </c>
      <c r="AG101" s="45" t="e">
        <f>IF('MATRIZ DE RIESGOS'!#REF!="","",'MATRIZ DE RIESGOS'!#REF!)</f>
        <v>#REF!</v>
      </c>
    </row>
    <row r="102" spans="2:33" s="1" customFormat="1" ht="15" x14ac:dyDescent="0.25">
      <c r="B102" s="43" t="e">
        <f>IF('MATRIZ DE RIESGOS'!#REF!="","",'MATRIZ DE RIESGOS'!#REF!)</f>
        <v>#REF!</v>
      </c>
      <c r="C102" s="43" t="e">
        <f>IF('MATRIZ DE RIESGOS'!#REF!="","",'MATRIZ DE RIESGOS'!#REF!)</f>
        <v>#REF!</v>
      </c>
      <c r="D102" s="44" t="e">
        <f>IF('MATRIZ DE RIESGOS'!#REF!="","",'MATRIZ DE RIESGOS'!#REF!)</f>
        <v>#REF!</v>
      </c>
      <c r="E102" s="6" t="e">
        <f>IF('MATRIZ DE RIESGOS'!#REF!="","",'MATRIZ DE RIESGOS'!#REF!)</f>
        <v>#REF!</v>
      </c>
      <c r="F102" s="6" t="e">
        <f>IF('MATRIZ DE RIESGOS'!#REF!="","",'MATRIZ DE RIESGOS'!#REF!)</f>
        <v>#REF!</v>
      </c>
      <c r="G102" s="6" t="e">
        <f>IF('MATRIZ DE RIESGOS'!#REF!="","",'MATRIZ DE RIESGOS'!#REF!)</f>
        <v>#REF!</v>
      </c>
      <c r="H102" s="6" t="e">
        <f>IF('MATRIZ DE RIESGOS'!#REF!="","",'MATRIZ DE RIESGOS'!#REF!)</f>
        <v>#REF!</v>
      </c>
      <c r="I102" s="6" t="e">
        <f>IF('MATRIZ DE RIESGOS'!#REF!="","",'MATRIZ DE RIESGOS'!#REF!)</f>
        <v>#REF!</v>
      </c>
      <c r="J102" s="6" t="e">
        <f>IF('MATRIZ DE RIESGOS'!#REF!="","",'MATRIZ DE RIESGOS'!#REF!)</f>
        <v>#REF!</v>
      </c>
      <c r="K102" s="6" t="e">
        <f>IF('MATRIZ DE RIESGOS'!#REF!="","",'MATRIZ DE RIESGOS'!#REF!)</f>
        <v>#REF!</v>
      </c>
      <c r="L102" s="6" t="e">
        <f>IF('MATRIZ DE RIESGOS'!#REF!="","",'MATRIZ DE RIESGOS'!#REF!)</f>
        <v>#REF!</v>
      </c>
      <c r="M102" s="6" t="e">
        <f>IF('MATRIZ DE RIESGOS'!#REF!="","",'MATRIZ DE RIESGOS'!#REF!)</f>
        <v>#REF!</v>
      </c>
      <c r="N102" s="6" t="e">
        <f>IF('MATRIZ DE RIESGOS'!#REF!="","",'MATRIZ DE RIESGOS'!#REF!)</f>
        <v>#REF!</v>
      </c>
      <c r="O102" s="6" t="e">
        <f>IF('MATRIZ DE RIESGOS'!#REF!="","",'MATRIZ DE RIESGOS'!#REF!)</f>
        <v>#REF!</v>
      </c>
      <c r="P102" s="6" t="e">
        <f>IF('MATRIZ DE RIESGOS'!#REF!="","",'MATRIZ DE RIESGOS'!#REF!)</f>
        <v>#REF!</v>
      </c>
      <c r="Q102" s="6" t="e">
        <f>IF('MATRIZ DE RIESGOS'!#REF!="","",'MATRIZ DE RIESGOS'!#REF!)</f>
        <v>#REF!</v>
      </c>
      <c r="R102" s="6" t="e">
        <f>IF('MATRIZ DE RIESGOS'!#REF!="","",'MATRIZ DE RIESGOS'!#REF!)</f>
        <v>#REF!</v>
      </c>
      <c r="S102" s="47" t="e">
        <f>IF('MATRIZ DE RIESGOS'!#REF!="","",'MATRIZ DE RIESGOS'!#REF!)</f>
        <v>#REF!</v>
      </c>
      <c r="T102" s="47" t="e">
        <f>IF('MATRIZ DE RIESGOS'!#REF!="","",'MATRIZ DE RIESGOS'!#REF!)</f>
        <v>#REF!</v>
      </c>
      <c r="U102" s="43" t="e">
        <f>IF('MATRIZ DE RIESGOS'!#REF!="","",'MATRIZ DE RIESGOS'!#REF!)</f>
        <v>#REF!</v>
      </c>
      <c r="V102" s="43" t="e">
        <f>IF('MATRIZ DE RIESGOS'!#REF!="","",'MATRIZ DE RIESGOS'!#REF!)</f>
        <v>#REF!</v>
      </c>
      <c r="W102" s="43" t="e">
        <f>IF('MATRIZ DE RIESGOS'!#REF!="","",'MATRIZ DE RIESGOS'!#REF!)</f>
        <v>#REF!</v>
      </c>
      <c r="X102" s="43" t="e">
        <f>IF('MATRIZ DE RIESGOS'!#REF!="","",'MATRIZ DE RIESGOS'!#REF!)</f>
        <v>#REF!</v>
      </c>
      <c r="Y102" s="46" t="e">
        <f>IF('MATRIZ DE RIESGOS'!#REF!="","",'MATRIZ DE RIESGOS'!#REF!)</f>
        <v>#REF!</v>
      </c>
      <c r="Z102" s="81" t="e">
        <f>IF('MATRIZ DE RIESGOS'!#REF!="","",'MATRIZ DE RIESGOS'!#REF!)</f>
        <v>#REF!</v>
      </c>
      <c r="AA102" s="6" t="e">
        <f>IF('MATRIZ DE RIESGOS'!#REF!="","",'MATRIZ DE RIESGOS'!#REF!)</f>
        <v>#REF!</v>
      </c>
      <c r="AB102" s="6" t="e">
        <f>IF('MATRIZ DE RIESGOS'!#REF!="","",'MATRIZ DE RIESGOS'!#REF!)</f>
        <v>#REF!</v>
      </c>
      <c r="AC102" s="6" t="e">
        <f>IF('MATRIZ DE RIESGOS'!#REF!="","",'MATRIZ DE RIESGOS'!#REF!)</f>
        <v>#REF!</v>
      </c>
      <c r="AD102" s="6" t="e">
        <f>IF('MATRIZ DE RIESGOS'!#REF!="","",'MATRIZ DE RIESGOS'!#REF!)</f>
        <v>#REF!</v>
      </c>
      <c r="AE102" s="6" t="e">
        <f>IF('MATRIZ DE RIESGOS'!#REF!="","",'MATRIZ DE RIESGOS'!#REF!)</f>
        <v>#REF!</v>
      </c>
      <c r="AF102" s="45" t="e">
        <f>IF('MATRIZ DE RIESGOS'!#REF!="","",'MATRIZ DE RIESGOS'!#REF!)</f>
        <v>#REF!</v>
      </c>
      <c r="AG102" s="45" t="e">
        <f>IF('MATRIZ DE RIESGOS'!#REF!="","",'MATRIZ DE RIESGOS'!#REF!)</f>
        <v>#REF!</v>
      </c>
    </row>
    <row r="103" spans="2:33" s="1" customFormat="1" ht="15" x14ac:dyDescent="0.25">
      <c r="B103" s="43" t="e">
        <f>IF('MATRIZ DE RIESGOS'!#REF!="","",'MATRIZ DE RIESGOS'!#REF!)</f>
        <v>#REF!</v>
      </c>
      <c r="C103" s="43" t="e">
        <f>IF('MATRIZ DE RIESGOS'!#REF!="","",'MATRIZ DE RIESGOS'!#REF!)</f>
        <v>#REF!</v>
      </c>
      <c r="D103" s="44" t="e">
        <f>IF('MATRIZ DE RIESGOS'!#REF!="","",'MATRIZ DE RIESGOS'!#REF!)</f>
        <v>#REF!</v>
      </c>
      <c r="E103" s="6" t="e">
        <f>IF('MATRIZ DE RIESGOS'!#REF!="","",'MATRIZ DE RIESGOS'!#REF!)</f>
        <v>#REF!</v>
      </c>
      <c r="F103" s="6" t="e">
        <f>IF('MATRIZ DE RIESGOS'!#REF!="","",'MATRIZ DE RIESGOS'!#REF!)</f>
        <v>#REF!</v>
      </c>
      <c r="G103" s="6" t="e">
        <f>IF('MATRIZ DE RIESGOS'!#REF!="","",'MATRIZ DE RIESGOS'!#REF!)</f>
        <v>#REF!</v>
      </c>
      <c r="H103" s="6" t="e">
        <f>IF('MATRIZ DE RIESGOS'!#REF!="","",'MATRIZ DE RIESGOS'!#REF!)</f>
        <v>#REF!</v>
      </c>
      <c r="I103" s="6" t="e">
        <f>IF('MATRIZ DE RIESGOS'!#REF!="","",'MATRIZ DE RIESGOS'!#REF!)</f>
        <v>#REF!</v>
      </c>
      <c r="J103" s="6" t="e">
        <f>IF('MATRIZ DE RIESGOS'!#REF!="","",'MATRIZ DE RIESGOS'!#REF!)</f>
        <v>#REF!</v>
      </c>
      <c r="K103" s="6" t="e">
        <f>IF('MATRIZ DE RIESGOS'!#REF!="","",'MATRIZ DE RIESGOS'!#REF!)</f>
        <v>#REF!</v>
      </c>
      <c r="L103" s="6" t="e">
        <f>IF('MATRIZ DE RIESGOS'!#REF!="","",'MATRIZ DE RIESGOS'!#REF!)</f>
        <v>#REF!</v>
      </c>
      <c r="M103" s="6" t="e">
        <f>IF('MATRIZ DE RIESGOS'!#REF!="","",'MATRIZ DE RIESGOS'!#REF!)</f>
        <v>#REF!</v>
      </c>
      <c r="N103" s="6" t="e">
        <f>IF('MATRIZ DE RIESGOS'!#REF!="","",'MATRIZ DE RIESGOS'!#REF!)</f>
        <v>#REF!</v>
      </c>
      <c r="O103" s="6" t="e">
        <f>IF('MATRIZ DE RIESGOS'!#REF!="","",'MATRIZ DE RIESGOS'!#REF!)</f>
        <v>#REF!</v>
      </c>
      <c r="P103" s="6" t="e">
        <f>IF('MATRIZ DE RIESGOS'!#REF!="","",'MATRIZ DE RIESGOS'!#REF!)</f>
        <v>#REF!</v>
      </c>
      <c r="Q103" s="6" t="e">
        <f>IF('MATRIZ DE RIESGOS'!#REF!="","",'MATRIZ DE RIESGOS'!#REF!)</f>
        <v>#REF!</v>
      </c>
      <c r="R103" s="6" t="e">
        <f>IF('MATRIZ DE RIESGOS'!#REF!="","",'MATRIZ DE RIESGOS'!#REF!)</f>
        <v>#REF!</v>
      </c>
      <c r="S103" s="47" t="e">
        <f>IF('MATRIZ DE RIESGOS'!#REF!="","",'MATRIZ DE RIESGOS'!#REF!)</f>
        <v>#REF!</v>
      </c>
      <c r="T103" s="47" t="e">
        <f>IF('MATRIZ DE RIESGOS'!#REF!="","",'MATRIZ DE RIESGOS'!#REF!)</f>
        <v>#REF!</v>
      </c>
      <c r="U103" s="43" t="e">
        <f>IF('MATRIZ DE RIESGOS'!#REF!="","",'MATRIZ DE RIESGOS'!#REF!)</f>
        <v>#REF!</v>
      </c>
      <c r="V103" s="43" t="e">
        <f>IF('MATRIZ DE RIESGOS'!#REF!="","",'MATRIZ DE RIESGOS'!#REF!)</f>
        <v>#REF!</v>
      </c>
      <c r="W103" s="43" t="e">
        <f>IF('MATRIZ DE RIESGOS'!#REF!="","",'MATRIZ DE RIESGOS'!#REF!)</f>
        <v>#REF!</v>
      </c>
      <c r="X103" s="43" t="e">
        <f>IF('MATRIZ DE RIESGOS'!#REF!="","",'MATRIZ DE RIESGOS'!#REF!)</f>
        <v>#REF!</v>
      </c>
      <c r="Y103" s="46" t="e">
        <f>IF('MATRIZ DE RIESGOS'!#REF!="","",'MATRIZ DE RIESGOS'!#REF!)</f>
        <v>#REF!</v>
      </c>
      <c r="Z103" s="81" t="e">
        <f>IF('MATRIZ DE RIESGOS'!#REF!="","",'MATRIZ DE RIESGOS'!#REF!)</f>
        <v>#REF!</v>
      </c>
      <c r="AA103" s="6" t="e">
        <f>IF('MATRIZ DE RIESGOS'!#REF!="","",'MATRIZ DE RIESGOS'!#REF!)</f>
        <v>#REF!</v>
      </c>
      <c r="AB103" s="6" t="e">
        <f>IF('MATRIZ DE RIESGOS'!#REF!="","",'MATRIZ DE RIESGOS'!#REF!)</f>
        <v>#REF!</v>
      </c>
      <c r="AC103" s="6" t="e">
        <f>IF('MATRIZ DE RIESGOS'!#REF!="","",'MATRIZ DE RIESGOS'!#REF!)</f>
        <v>#REF!</v>
      </c>
      <c r="AD103" s="6" t="e">
        <f>IF('MATRIZ DE RIESGOS'!#REF!="","",'MATRIZ DE RIESGOS'!#REF!)</f>
        <v>#REF!</v>
      </c>
      <c r="AE103" s="6" t="e">
        <f>IF('MATRIZ DE RIESGOS'!#REF!="","",'MATRIZ DE RIESGOS'!#REF!)</f>
        <v>#REF!</v>
      </c>
      <c r="AF103" s="45" t="e">
        <f>IF('MATRIZ DE RIESGOS'!#REF!="","",'MATRIZ DE RIESGOS'!#REF!)</f>
        <v>#REF!</v>
      </c>
      <c r="AG103" s="45" t="e">
        <f>IF('MATRIZ DE RIESGOS'!#REF!="","",'MATRIZ DE RIESGOS'!#REF!)</f>
        <v>#REF!</v>
      </c>
    </row>
    <row r="104" spans="2:33" s="1" customFormat="1" ht="15" x14ac:dyDescent="0.25">
      <c r="B104" s="43" t="e">
        <f>IF('MATRIZ DE RIESGOS'!#REF!="","",'MATRIZ DE RIESGOS'!#REF!)</f>
        <v>#REF!</v>
      </c>
      <c r="C104" s="43" t="e">
        <f>IF('MATRIZ DE RIESGOS'!#REF!="","",'MATRIZ DE RIESGOS'!#REF!)</f>
        <v>#REF!</v>
      </c>
      <c r="D104" s="44" t="e">
        <f>IF('MATRIZ DE RIESGOS'!#REF!="","",'MATRIZ DE RIESGOS'!#REF!)</f>
        <v>#REF!</v>
      </c>
      <c r="E104" s="6" t="e">
        <f>IF('MATRIZ DE RIESGOS'!#REF!="","",'MATRIZ DE RIESGOS'!#REF!)</f>
        <v>#REF!</v>
      </c>
      <c r="F104" s="6" t="e">
        <f>IF('MATRIZ DE RIESGOS'!#REF!="","",'MATRIZ DE RIESGOS'!#REF!)</f>
        <v>#REF!</v>
      </c>
      <c r="G104" s="6" t="e">
        <f>IF('MATRIZ DE RIESGOS'!#REF!="","",'MATRIZ DE RIESGOS'!#REF!)</f>
        <v>#REF!</v>
      </c>
      <c r="H104" s="6" t="e">
        <f>IF('MATRIZ DE RIESGOS'!#REF!="","",'MATRIZ DE RIESGOS'!#REF!)</f>
        <v>#REF!</v>
      </c>
      <c r="I104" s="6" t="e">
        <f>IF('MATRIZ DE RIESGOS'!#REF!="","",'MATRIZ DE RIESGOS'!#REF!)</f>
        <v>#REF!</v>
      </c>
      <c r="J104" s="6" t="e">
        <f>IF('MATRIZ DE RIESGOS'!#REF!="","",'MATRIZ DE RIESGOS'!#REF!)</f>
        <v>#REF!</v>
      </c>
      <c r="K104" s="6" t="e">
        <f>IF('MATRIZ DE RIESGOS'!#REF!="","",'MATRIZ DE RIESGOS'!#REF!)</f>
        <v>#REF!</v>
      </c>
      <c r="L104" s="6" t="e">
        <f>IF('MATRIZ DE RIESGOS'!#REF!="","",'MATRIZ DE RIESGOS'!#REF!)</f>
        <v>#REF!</v>
      </c>
      <c r="M104" s="6" t="e">
        <f>IF('MATRIZ DE RIESGOS'!#REF!="","",'MATRIZ DE RIESGOS'!#REF!)</f>
        <v>#REF!</v>
      </c>
      <c r="N104" s="6" t="e">
        <f>IF('MATRIZ DE RIESGOS'!#REF!="","",'MATRIZ DE RIESGOS'!#REF!)</f>
        <v>#REF!</v>
      </c>
      <c r="O104" s="6" t="e">
        <f>IF('MATRIZ DE RIESGOS'!#REF!="","",'MATRIZ DE RIESGOS'!#REF!)</f>
        <v>#REF!</v>
      </c>
      <c r="P104" s="6" t="e">
        <f>IF('MATRIZ DE RIESGOS'!#REF!="","",'MATRIZ DE RIESGOS'!#REF!)</f>
        <v>#REF!</v>
      </c>
      <c r="Q104" s="6" t="e">
        <f>IF('MATRIZ DE RIESGOS'!#REF!="","",'MATRIZ DE RIESGOS'!#REF!)</f>
        <v>#REF!</v>
      </c>
      <c r="R104" s="6" t="e">
        <f>IF('MATRIZ DE RIESGOS'!#REF!="","",'MATRIZ DE RIESGOS'!#REF!)</f>
        <v>#REF!</v>
      </c>
      <c r="S104" s="47" t="e">
        <f>IF('MATRIZ DE RIESGOS'!#REF!="","",'MATRIZ DE RIESGOS'!#REF!)</f>
        <v>#REF!</v>
      </c>
      <c r="T104" s="47" t="e">
        <f>IF('MATRIZ DE RIESGOS'!#REF!="","",'MATRIZ DE RIESGOS'!#REF!)</f>
        <v>#REF!</v>
      </c>
      <c r="U104" s="43" t="e">
        <f>IF('MATRIZ DE RIESGOS'!#REF!="","",'MATRIZ DE RIESGOS'!#REF!)</f>
        <v>#REF!</v>
      </c>
      <c r="V104" s="43" t="e">
        <f>IF('MATRIZ DE RIESGOS'!#REF!="","",'MATRIZ DE RIESGOS'!#REF!)</f>
        <v>#REF!</v>
      </c>
      <c r="W104" s="43" t="e">
        <f>IF('MATRIZ DE RIESGOS'!#REF!="","",'MATRIZ DE RIESGOS'!#REF!)</f>
        <v>#REF!</v>
      </c>
      <c r="X104" s="43" t="e">
        <f>IF('MATRIZ DE RIESGOS'!#REF!="","",'MATRIZ DE RIESGOS'!#REF!)</f>
        <v>#REF!</v>
      </c>
      <c r="Y104" s="46" t="e">
        <f>IF('MATRIZ DE RIESGOS'!#REF!="","",'MATRIZ DE RIESGOS'!#REF!)</f>
        <v>#REF!</v>
      </c>
      <c r="Z104" s="81" t="e">
        <f>IF('MATRIZ DE RIESGOS'!#REF!="","",'MATRIZ DE RIESGOS'!#REF!)</f>
        <v>#REF!</v>
      </c>
      <c r="AA104" s="6" t="e">
        <f>IF('MATRIZ DE RIESGOS'!#REF!="","",'MATRIZ DE RIESGOS'!#REF!)</f>
        <v>#REF!</v>
      </c>
      <c r="AB104" s="6" t="e">
        <f>IF('MATRIZ DE RIESGOS'!#REF!="","",'MATRIZ DE RIESGOS'!#REF!)</f>
        <v>#REF!</v>
      </c>
      <c r="AC104" s="6" t="e">
        <f>IF('MATRIZ DE RIESGOS'!#REF!="","",'MATRIZ DE RIESGOS'!#REF!)</f>
        <v>#REF!</v>
      </c>
      <c r="AD104" s="6" t="e">
        <f>IF('MATRIZ DE RIESGOS'!#REF!="","",'MATRIZ DE RIESGOS'!#REF!)</f>
        <v>#REF!</v>
      </c>
      <c r="AE104" s="6" t="e">
        <f>IF('MATRIZ DE RIESGOS'!#REF!="","",'MATRIZ DE RIESGOS'!#REF!)</f>
        <v>#REF!</v>
      </c>
      <c r="AF104" s="45" t="e">
        <f>IF('MATRIZ DE RIESGOS'!#REF!="","",'MATRIZ DE RIESGOS'!#REF!)</f>
        <v>#REF!</v>
      </c>
      <c r="AG104" s="45" t="e">
        <f>IF('MATRIZ DE RIESGOS'!#REF!="","",'MATRIZ DE RIESGOS'!#REF!)</f>
        <v>#REF!</v>
      </c>
    </row>
    <row r="105" spans="2:33" s="1" customFormat="1" ht="15" x14ac:dyDescent="0.25">
      <c r="B105" s="43" t="e">
        <f>IF('MATRIZ DE RIESGOS'!#REF!="","",'MATRIZ DE RIESGOS'!#REF!)</f>
        <v>#REF!</v>
      </c>
      <c r="C105" s="43" t="e">
        <f>IF('MATRIZ DE RIESGOS'!#REF!="","",'MATRIZ DE RIESGOS'!#REF!)</f>
        <v>#REF!</v>
      </c>
      <c r="D105" s="44" t="e">
        <f>IF('MATRIZ DE RIESGOS'!#REF!="","",'MATRIZ DE RIESGOS'!#REF!)</f>
        <v>#REF!</v>
      </c>
      <c r="E105" s="6" t="e">
        <f>IF('MATRIZ DE RIESGOS'!#REF!="","",'MATRIZ DE RIESGOS'!#REF!)</f>
        <v>#REF!</v>
      </c>
      <c r="F105" s="6" t="e">
        <f>IF('MATRIZ DE RIESGOS'!#REF!="","",'MATRIZ DE RIESGOS'!#REF!)</f>
        <v>#REF!</v>
      </c>
      <c r="G105" s="6" t="e">
        <f>IF('MATRIZ DE RIESGOS'!#REF!="","",'MATRIZ DE RIESGOS'!#REF!)</f>
        <v>#REF!</v>
      </c>
      <c r="H105" s="6" t="e">
        <f>IF('MATRIZ DE RIESGOS'!#REF!="","",'MATRIZ DE RIESGOS'!#REF!)</f>
        <v>#REF!</v>
      </c>
      <c r="I105" s="6" t="e">
        <f>IF('MATRIZ DE RIESGOS'!#REF!="","",'MATRIZ DE RIESGOS'!#REF!)</f>
        <v>#REF!</v>
      </c>
      <c r="J105" s="6" t="e">
        <f>IF('MATRIZ DE RIESGOS'!#REF!="","",'MATRIZ DE RIESGOS'!#REF!)</f>
        <v>#REF!</v>
      </c>
      <c r="K105" s="6" t="e">
        <f>IF('MATRIZ DE RIESGOS'!#REF!="","",'MATRIZ DE RIESGOS'!#REF!)</f>
        <v>#REF!</v>
      </c>
      <c r="L105" s="6" t="e">
        <f>IF('MATRIZ DE RIESGOS'!#REF!="","",'MATRIZ DE RIESGOS'!#REF!)</f>
        <v>#REF!</v>
      </c>
      <c r="M105" s="6" t="e">
        <f>IF('MATRIZ DE RIESGOS'!#REF!="","",'MATRIZ DE RIESGOS'!#REF!)</f>
        <v>#REF!</v>
      </c>
      <c r="N105" s="6" t="e">
        <f>IF('MATRIZ DE RIESGOS'!#REF!="","",'MATRIZ DE RIESGOS'!#REF!)</f>
        <v>#REF!</v>
      </c>
      <c r="O105" s="6" t="e">
        <f>IF('MATRIZ DE RIESGOS'!#REF!="","",'MATRIZ DE RIESGOS'!#REF!)</f>
        <v>#REF!</v>
      </c>
      <c r="P105" s="6" t="e">
        <f>IF('MATRIZ DE RIESGOS'!#REF!="","",'MATRIZ DE RIESGOS'!#REF!)</f>
        <v>#REF!</v>
      </c>
      <c r="Q105" s="6" t="e">
        <f>IF('MATRIZ DE RIESGOS'!#REF!="","",'MATRIZ DE RIESGOS'!#REF!)</f>
        <v>#REF!</v>
      </c>
      <c r="R105" s="6" t="e">
        <f>IF('MATRIZ DE RIESGOS'!#REF!="","",'MATRIZ DE RIESGOS'!#REF!)</f>
        <v>#REF!</v>
      </c>
      <c r="S105" s="47" t="e">
        <f>IF('MATRIZ DE RIESGOS'!#REF!="","",'MATRIZ DE RIESGOS'!#REF!)</f>
        <v>#REF!</v>
      </c>
      <c r="T105" s="47" t="e">
        <f>IF('MATRIZ DE RIESGOS'!#REF!="","",'MATRIZ DE RIESGOS'!#REF!)</f>
        <v>#REF!</v>
      </c>
      <c r="U105" s="43" t="e">
        <f>IF('MATRIZ DE RIESGOS'!#REF!="","",'MATRIZ DE RIESGOS'!#REF!)</f>
        <v>#REF!</v>
      </c>
      <c r="V105" s="43" t="e">
        <f>IF('MATRIZ DE RIESGOS'!#REF!="","",'MATRIZ DE RIESGOS'!#REF!)</f>
        <v>#REF!</v>
      </c>
      <c r="W105" s="43" t="e">
        <f>IF('MATRIZ DE RIESGOS'!#REF!="","",'MATRIZ DE RIESGOS'!#REF!)</f>
        <v>#REF!</v>
      </c>
      <c r="X105" s="43" t="e">
        <f>IF('MATRIZ DE RIESGOS'!#REF!="","",'MATRIZ DE RIESGOS'!#REF!)</f>
        <v>#REF!</v>
      </c>
      <c r="Y105" s="46" t="e">
        <f>IF('MATRIZ DE RIESGOS'!#REF!="","",'MATRIZ DE RIESGOS'!#REF!)</f>
        <v>#REF!</v>
      </c>
      <c r="Z105" s="81" t="e">
        <f>IF('MATRIZ DE RIESGOS'!#REF!="","",'MATRIZ DE RIESGOS'!#REF!)</f>
        <v>#REF!</v>
      </c>
      <c r="AA105" s="6" t="e">
        <f>IF('MATRIZ DE RIESGOS'!#REF!="","",'MATRIZ DE RIESGOS'!#REF!)</f>
        <v>#REF!</v>
      </c>
      <c r="AB105" s="6" t="e">
        <f>IF('MATRIZ DE RIESGOS'!#REF!="","",'MATRIZ DE RIESGOS'!#REF!)</f>
        <v>#REF!</v>
      </c>
      <c r="AC105" s="6" t="e">
        <f>IF('MATRIZ DE RIESGOS'!#REF!="","",'MATRIZ DE RIESGOS'!#REF!)</f>
        <v>#REF!</v>
      </c>
      <c r="AD105" s="6" t="e">
        <f>IF('MATRIZ DE RIESGOS'!#REF!="","",'MATRIZ DE RIESGOS'!#REF!)</f>
        <v>#REF!</v>
      </c>
      <c r="AE105" s="6" t="e">
        <f>IF('MATRIZ DE RIESGOS'!#REF!="","",'MATRIZ DE RIESGOS'!#REF!)</f>
        <v>#REF!</v>
      </c>
      <c r="AF105" s="45" t="e">
        <f>IF('MATRIZ DE RIESGOS'!#REF!="","",'MATRIZ DE RIESGOS'!#REF!)</f>
        <v>#REF!</v>
      </c>
      <c r="AG105" s="45" t="e">
        <f>IF('MATRIZ DE RIESGOS'!#REF!="","",'MATRIZ DE RIESGOS'!#REF!)</f>
        <v>#REF!</v>
      </c>
    </row>
    <row r="106" spans="2:33" s="1" customFormat="1" ht="15" x14ac:dyDescent="0.25">
      <c r="B106" s="43" t="e">
        <f>IF('MATRIZ DE RIESGOS'!#REF!="","",'MATRIZ DE RIESGOS'!#REF!)</f>
        <v>#REF!</v>
      </c>
      <c r="C106" s="43" t="e">
        <f>IF('MATRIZ DE RIESGOS'!#REF!="","",'MATRIZ DE RIESGOS'!#REF!)</f>
        <v>#REF!</v>
      </c>
      <c r="D106" s="44" t="e">
        <f>IF('MATRIZ DE RIESGOS'!#REF!="","",'MATRIZ DE RIESGOS'!#REF!)</f>
        <v>#REF!</v>
      </c>
      <c r="E106" s="6" t="e">
        <f>IF('MATRIZ DE RIESGOS'!#REF!="","",'MATRIZ DE RIESGOS'!#REF!)</f>
        <v>#REF!</v>
      </c>
      <c r="F106" s="6" t="e">
        <f>IF('MATRIZ DE RIESGOS'!#REF!="","",'MATRIZ DE RIESGOS'!#REF!)</f>
        <v>#REF!</v>
      </c>
      <c r="G106" s="6" t="e">
        <f>IF('MATRIZ DE RIESGOS'!#REF!="","",'MATRIZ DE RIESGOS'!#REF!)</f>
        <v>#REF!</v>
      </c>
      <c r="H106" s="6" t="e">
        <f>IF('MATRIZ DE RIESGOS'!#REF!="","",'MATRIZ DE RIESGOS'!#REF!)</f>
        <v>#REF!</v>
      </c>
      <c r="I106" s="6" t="e">
        <f>IF('MATRIZ DE RIESGOS'!#REF!="","",'MATRIZ DE RIESGOS'!#REF!)</f>
        <v>#REF!</v>
      </c>
      <c r="J106" s="6" t="e">
        <f>IF('MATRIZ DE RIESGOS'!#REF!="","",'MATRIZ DE RIESGOS'!#REF!)</f>
        <v>#REF!</v>
      </c>
      <c r="K106" s="6" t="e">
        <f>IF('MATRIZ DE RIESGOS'!#REF!="","",'MATRIZ DE RIESGOS'!#REF!)</f>
        <v>#REF!</v>
      </c>
      <c r="L106" s="6" t="e">
        <f>IF('MATRIZ DE RIESGOS'!#REF!="","",'MATRIZ DE RIESGOS'!#REF!)</f>
        <v>#REF!</v>
      </c>
      <c r="M106" s="6" t="e">
        <f>IF('MATRIZ DE RIESGOS'!#REF!="","",'MATRIZ DE RIESGOS'!#REF!)</f>
        <v>#REF!</v>
      </c>
      <c r="N106" s="6" t="e">
        <f>IF('MATRIZ DE RIESGOS'!#REF!="","",'MATRIZ DE RIESGOS'!#REF!)</f>
        <v>#REF!</v>
      </c>
      <c r="O106" s="6" t="e">
        <f>IF('MATRIZ DE RIESGOS'!#REF!="","",'MATRIZ DE RIESGOS'!#REF!)</f>
        <v>#REF!</v>
      </c>
      <c r="P106" s="6" t="e">
        <f>IF('MATRIZ DE RIESGOS'!#REF!="","",'MATRIZ DE RIESGOS'!#REF!)</f>
        <v>#REF!</v>
      </c>
      <c r="Q106" s="6" t="e">
        <f>IF('MATRIZ DE RIESGOS'!#REF!="","",'MATRIZ DE RIESGOS'!#REF!)</f>
        <v>#REF!</v>
      </c>
      <c r="R106" s="6" t="e">
        <f>IF('MATRIZ DE RIESGOS'!#REF!="","",'MATRIZ DE RIESGOS'!#REF!)</f>
        <v>#REF!</v>
      </c>
      <c r="S106" s="47" t="e">
        <f>IF('MATRIZ DE RIESGOS'!#REF!="","",'MATRIZ DE RIESGOS'!#REF!)</f>
        <v>#REF!</v>
      </c>
      <c r="T106" s="47" t="e">
        <f>IF('MATRIZ DE RIESGOS'!#REF!="","",'MATRIZ DE RIESGOS'!#REF!)</f>
        <v>#REF!</v>
      </c>
      <c r="U106" s="43" t="e">
        <f>IF('MATRIZ DE RIESGOS'!#REF!="","",'MATRIZ DE RIESGOS'!#REF!)</f>
        <v>#REF!</v>
      </c>
      <c r="V106" s="43" t="e">
        <f>IF('MATRIZ DE RIESGOS'!#REF!="","",'MATRIZ DE RIESGOS'!#REF!)</f>
        <v>#REF!</v>
      </c>
      <c r="W106" s="43" t="e">
        <f>IF('MATRIZ DE RIESGOS'!#REF!="","",'MATRIZ DE RIESGOS'!#REF!)</f>
        <v>#REF!</v>
      </c>
      <c r="X106" s="43" t="e">
        <f>IF('MATRIZ DE RIESGOS'!#REF!="","",'MATRIZ DE RIESGOS'!#REF!)</f>
        <v>#REF!</v>
      </c>
      <c r="Y106" s="46" t="e">
        <f>IF('MATRIZ DE RIESGOS'!#REF!="","",'MATRIZ DE RIESGOS'!#REF!)</f>
        <v>#REF!</v>
      </c>
      <c r="Z106" s="81" t="e">
        <f>IF('MATRIZ DE RIESGOS'!#REF!="","",'MATRIZ DE RIESGOS'!#REF!)</f>
        <v>#REF!</v>
      </c>
      <c r="AA106" s="6" t="e">
        <f>IF('MATRIZ DE RIESGOS'!#REF!="","",'MATRIZ DE RIESGOS'!#REF!)</f>
        <v>#REF!</v>
      </c>
      <c r="AB106" s="6" t="e">
        <f>IF('MATRIZ DE RIESGOS'!#REF!="","",'MATRIZ DE RIESGOS'!#REF!)</f>
        <v>#REF!</v>
      </c>
      <c r="AC106" s="6" t="e">
        <f>IF('MATRIZ DE RIESGOS'!#REF!="","",'MATRIZ DE RIESGOS'!#REF!)</f>
        <v>#REF!</v>
      </c>
      <c r="AD106" s="6" t="e">
        <f>IF('MATRIZ DE RIESGOS'!#REF!="","",'MATRIZ DE RIESGOS'!#REF!)</f>
        <v>#REF!</v>
      </c>
      <c r="AE106" s="6" t="e">
        <f>IF('MATRIZ DE RIESGOS'!#REF!="","",'MATRIZ DE RIESGOS'!#REF!)</f>
        <v>#REF!</v>
      </c>
      <c r="AF106" s="45" t="e">
        <f>IF('MATRIZ DE RIESGOS'!#REF!="","",'MATRIZ DE RIESGOS'!#REF!)</f>
        <v>#REF!</v>
      </c>
      <c r="AG106" s="45" t="e">
        <f>IF('MATRIZ DE RIESGOS'!#REF!="","",'MATRIZ DE RIESGOS'!#REF!)</f>
        <v>#REF!</v>
      </c>
    </row>
    <row r="107" spans="2:33" s="1" customFormat="1" ht="15" x14ac:dyDescent="0.25">
      <c r="B107" s="43" t="e">
        <f>IF('MATRIZ DE RIESGOS'!#REF!="","",'MATRIZ DE RIESGOS'!#REF!)</f>
        <v>#REF!</v>
      </c>
      <c r="C107" s="43" t="e">
        <f>IF('MATRIZ DE RIESGOS'!#REF!="","",'MATRIZ DE RIESGOS'!#REF!)</f>
        <v>#REF!</v>
      </c>
      <c r="D107" s="44" t="e">
        <f>IF('MATRIZ DE RIESGOS'!#REF!="","",'MATRIZ DE RIESGOS'!#REF!)</f>
        <v>#REF!</v>
      </c>
      <c r="E107" s="6" t="e">
        <f>IF('MATRIZ DE RIESGOS'!#REF!="","",'MATRIZ DE RIESGOS'!#REF!)</f>
        <v>#REF!</v>
      </c>
      <c r="F107" s="6" t="e">
        <f>IF('MATRIZ DE RIESGOS'!#REF!="","",'MATRIZ DE RIESGOS'!#REF!)</f>
        <v>#REF!</v>
      </c>
      <c r="G107" s="6" t="e">
        <f>IF('MATRIZ DE RIESGOS'!#REF!="","",'MATRIZ DE RIESGOS'!#REF!)</f>
        <v>#REF!</v>
      </c>
      <c r="H107" s="6" t="e">
        <f>IF('MATRIZ DE RIESGOS'!#REF!="","",'MATRIZ DE RIESGOS'!#REF!)</f>
        <v>#REF!</v>
      </c>
      <c r="I107" s="6" t="e">
        <f>IF('MATRIZ DE RIESGOS'!#REF!="","",'MATRIZ DE RIESGOS'!#REF!)</f>
        <v>#REF!</v>
      </c>
      <c r="J107" s="6" t="e">
        <f>IF('MATRIZ DE RIESGOS'!#REF!="","",'MATRIZ DE RIESGOS'!#REF!)</f>
        <v>#REF!</v>
      </c>
      <c r="K107" s="6" t="e">
        <f>IF('MATRIZ DE RIESGOS'!#REF!="","",'MATRIZ DE RIESGOS'!#REF!)</f>
        <v>#REF!</v>
      </c>
      <c r="L107" s="6" t="e">
        <f>IF('MATRIZ DE RIESGOS'!#REF!="","",'MATRIZ DE RIESGOS'!#REF!)</f>
        <v>#REF!</v>
      </c>
      <c r="M107" s="6" t="e">
        <f>IF('MATRIZ DE RIESGOS'!#REF!="","",'MATRIZ DE RIESGOS'!#REF!)</f>
        <v>#REF!</v>
      </c>
      <c r="N107" s="6" t="e">
        <f>IF('MATRIZ DE RIESGOS'!#REF!="","",'MATRIZ DE RIESGOS'!#REF!)</f>
        <v>#REF!</v>
      </c>
      <c r="O107" s="6" t="e">
        <f>IF('MATRIZ DE RIESGOS'!#REF!="","",'MATRIZ DE RIESGOS'!#REF!)</f>
        <v>#REF!</v>
      </c>
      <c r="P107" s="6" t="e">
        <f>IF('MATRIZ DE RIESGOS'!#REF!="","",'MATRIZ DE RIESGOS'!#REF!)</f>
        <v>#REF!</v>
      </c>
      <c r="Q107" s="6" t="e">
        <f>IF('MATRIZ DE RIESGOS'!#REF!="","",'MATRIZ DE RIESGOS'!#REF!)</f>
        <v>#REF!</v>
      </c>
      <c r="R107" s="6" t="e">
        <f>IF('MATRIZ DE RIESGOS'!#REF!="","",'MATRIZ DE RIESGOS'!#REF!)</f>
        <v>#REF!</v>
      </c>
      <c r="S107" s="47" t="e">
        <f>IF('MATRIZ DE RIESGOS'!#REF!="","",'MATRIZ DE RIESGOS'!#REF!)</f>
        <v>#REF!</v>
      </c>
      <c r="T107" s="47" t="e">
        <f>IF('MATRIZ DE RIESGOS'!#REF!="","",'MATRIZ DE RIESGOS'!#REF!)</f>
        <v>#REF!</v>
      </c>
      <c r="U107" s="43" t="e">
        <f>IF('MATRIZ DE RIESGOS'!#REF!="","",'MATRIZ DE RIESGOS'!#REF!)</f>
        <v>#REF!</v>
      </c>
      <c r="V107" s="43" t="e">
        <f>IF('MATRIZ DE RIESGOS'!#REF!="","",'MATRIZ DE RIESGOS'!#REF!)</f>
        <v>#REF!</v>
      </c>
      <c r="W107" s="43" t="e">
        <f>IF('MATRIZ DE RIESGOS'!#REF!="","",'MATRIZ DE RIESGOS'!#REF!)</f>
        <v>#REF!</v>
      </c>
      <c r="X107" s="43" t="e">
        <f>IF('MATRIZ DE RIESGOS'!#REF!="","",'MATRIZ DE RIESGOS'!#REF!)</f>
        <v>#REF!</v>
      </c>
      <c r="Y107" s="46" t="e">
        <f>IF('MATRIZ DE RIESGOS'!#REF!="","",'MATRIZ DE RIESGOS'!#REF!)</f>
        <v>#REF!</v>
      </c>
      <c r="Z107" s="81" t="e">
        <f>IF('MATRIZ DE RIESGOS'!#REF!="","",'MATRIZ DE RIESGOS'!#REF!)</f>
        <v>#REF!</v>
      </c>
      <c r="AA107" s="6" t="e">
        <f>IF('MATRIZ DE RIESGOS'!#REF!="","",'MATRIZ DE RIESGOS'!#REF!)</f>
        <v>#REF!</v>
      </c>
      <c r="AB107" s="6" t="e">
        <f>IF('MATRIZ DE RIESGOS'!#REF!="","",'MATRIZ DE RIESGOS'!#REF!)</f>
        <v>#REF!</v>
      </c>
      <c r="AC107" s="6" t="e">
        <f>IF('MATRIZ DE RIESGOS'!#REF!="","",'MATRIZ DE RIESGOS'!#REF!)</f>
        <v>#REF!</v>
      </c>
      <c r="AD107" s="6" t="e">
        <f>IF('MATRIZ DE RIESGOS'!#REF!="","",'MATRIZ DE RIESGOS'!#REF!)</f>
        <v>#REF!</v>
      </c>
      <c r="AE107" s="6" t="e">
        <f>IF('MATRIZ DE RIESGOS'!#REF!="","",'MATRIZ DE RIESGOS'!#REF!)</f>
        <v>#REF!</v>
      </c>
      <c r="AF107" s="45" t="e">
        <f>IF('MATRIZ DE RIESGOS'!#REF!="","",'MATRIZ DE RIESGOS'!#REF!)</f>
        <v>#REF!</v>
      </c>
      <c r="AG107" s="45" t="e">
        <f>IF('MATRIZ DE RIESGOS'!#REF!="","",'MATRIZ DE RIESGOS'!#REF!)</f>
        <v>#REF!</v>
      </c>
    </row>
    <row r="108" spans="2:33" s="1" customFormat="1" ht="15" x14ac:dyDescent="0.25">
      <c r="B108" s="43" t="e">
        <f>IF('MATRIZ DE RIESGOS'!#REF!="","",'MATRIZ DE RIESGOS'!#REF!)</f>
        <v>#REF!</v>
      </c>
      <c r="C108" s="43" t="e">
        <f>IF('MATRIZ DE RIESGOS'!#REF!="","",'MATRIZ DE RIESGOS'!#REF!)</f>
        <v>#REF!</v>
      </c>
      <c r="D108" s="44" t="e">
        <f>IF('MATRIZ DE RIESGOS'!#REF!="","",'MATRIZ DE RIESGOS'!#REF!)</f>
        <v>#REF!</v>
      </c>
      <c r="E108" s="6" t="e">
        <f>IF('MATRIZ DE RIESGOS'!#REF!="","",'MATRIZ DE RIESGOS'!#REF!)</f>
        <v>#REF!</v>
      </c>
      <c r="F108" s="6" t="e">
        <f>IF('MATRIZ DE RIESGOS'!#REF!="","",'MATRIZ DE RIESGOS'!#REF!)</f>
        <v>#REF!</v>
      </c>
      <c r="G108" s="6" t="e">
        <f>IF('MATRIZ DE RIESGOS'!#REF!="","",'MATRIZ DE RIESGOS'!#REF!)</f>
        <v>#REF!</v>
      </c>
      <c r="H108" s="6" t="e">
        <f>IF('MATRIZ DE RIESGOS'!#REF!="","",'MATRIZ DE RIESGOS'!#REF!)</f>
        <v>#REF!</v>
      </c>
      <c r="I108" s="6" t="e">
        <f>IF('MATRIZ DE RIESGOS'!#REF!="","",'MATRIZ DE RIESGOS'!#REF!)</f>
        <v>#REF!</v>
      </c>
      <c r="J108" s="6" t="e">
        <f>IF('MATRIZ DE RIESGOS'!#REF!="","",'MATRIZ DE RIESGOS'!#REF!)</f>
        <v>#REF!</v>
      </c>
      <c r="K108" s="6" t="e">
        <f>IF('MATRIZ DE RIESGOS'!#REF!="","",'MATRIZ DE RIESGOS'!#REF!)</f>
        <v>#REF!</v>
      </c>
      <c r="L108" s="6" t="e">
        <f>IF('MATRIZ DE RIESGOS'!#REF!="","",'MATRIZ DE RIESGOS'!#REF!)</f>
        <v>#REF!</v>
      </c>
      <c r="M108" s="6" t="e">
        <f>IF('MATRIZ DE RIESGOS'!#REF!="","",'MATRIZ DE RIESGOS'!#REF!)</f>
        <v>#REF!</v>
      </c>
      <c r="N108" s="6" t="e">
        <f>IF('MATRIZ DE RIESGOS'!#REF!="","",'MATRIZ DE RIESGOS'!#REF!)</f>
        <v>#REF!</v>
      </c>
      <c r="O108" s="6" t="e">
        <f>IF('MATRIZ DE RIESGOS'!#REF!="","",'MATRIZ DE RIESGOS'!#REF!)</f>
        <v>#REF!</v>
      </c>
      <c r="P108" s="6" t="e">
        <f>IF('MATRIZ DE RIESGOS'!#REF!="","",'MATRIZ DE RIESGOS'!#REF!)</f>
        <v>#REF!</v>
      </c>
      <c r="Q108" s="6" t="e">
        <f>IF('MATRIZ DE RIESGOS'!#REF!="","",'MATRIZ DE RIESGOS'!#REF!)</f>
        <v>#REF!</v>
      </c>
      <c r="R108" s="6" t="e">
        <f>IF('MATRIZ DE RIESGOS'!#REF!="","",'MATRIZ DE RIESGOS'!#REF!)</f>
        <v>#REF!</v>
      </c>
      <c r="S108" s="47" t="e">
        <f>IF('MATRIZ DE RIESGOS'!#REF!="","",'MATRIZ DE RIESGOS'!#REF!)</f>
        <v>#REF!</v>
      </c>
      <c r="T108" s="47" t="e">
        <f>IF('MATRIZ DE RIESGOS'!#REF!="","",'MATRIZ DE RIESGOS'!#REF!)</f>
        <v>#REF!</v>
      </c>
      <c r="U108" s="43" t="e">
        <f>IF('MATRIZ DE RIESGOS'!#REF!="","",'MATRIZ DE RIESGOS'!#REF!)</f>
        <v>#REF!</v>
      </c>
      <c r="V108" s="43" t="e">
        <f>IF('MATRIZ DE RIESGOS'!#REF!="","",'MATRIZ DE RIESGOS'!#REF!)</f>
        <v>#REF!</v>
      </c>
      <c r="W108" s="43" t="e">
        <f>IF('MATRIZ DE RIESGOS'!#REF!="","",'MATRIZ DE RIESGOS'!#REF!)</f>
        <v>#REF!</v>
      </c>
      <c r="X108" s="43" t="e">
        <f>IF('MATRIZ DE RIESGOS'!#REF!="","",'MATRIZ DE RIESGOS'!#REF!)</f>
        <v>#REF!</v>
      </c>
      <c r="Y108" s="46" t="e">
        <f>IF('MATRIZ DE RIESGOS'!#REF!="","",'MATRIZ DE RIESGOS'!#REF!)</f>
        <v>#REF!</v>
      </c>
      <c r="Z108" s="81" t="e">
        <f>IF('MATRIZ DE RIESGOS'!#REF!="","",'MATRIZ DE RIESGOS'!#REF!)</f>
        <v>#REF!</v>
      </c>
      <c r="AA108" s="6" t="e">
        <f>IF('MATRIZ DE RIESGOS'!#REF!="","",'MATRIZ DE RIESGOS'!#REF!)</f>
        <v>#REF!</v>
      </c>
      <c r="AB108" s="6" t="e">
        <f>IF('MATRIZ DE RIESGOS'!#REF!="","",'MATRIZ DE RIESGOS'!#REF!)</f>
        <v>#REF!</v>
      </c>
      <c r="AC108" s="6" t="e">
        <f>IF('MATRIZ DE RIESGOS'!#REF!="","",'MATRIZ DE RIESGOS'!#REF!)</f>
        <v>#REF!</v>
      </c>
      <c r="AD108" s="6" t="e">
        <f>IF('MATRIZ DE RIESGOS'!#REF!="","",'MATRIZ DE RIESGOS'!#REF!)</f>
        <v>#REF!</v>
      </c>
      <c r="AE108" s="6" t="e">
        <f>IF('MATRIZ DE RIESGOS'!#REF!="","",'MATRIZ DE RIESGOS'!#REF!)</f>
        <v>#REF!</v>
      </c>
      <c r="AF108" s="45" t="e">
        <f>IF('MATRIZ DE RIESGOS'!#REF!="","",'MATRIZ DE RIESGOS'!#REF!)</f>
        <v>#REF!</v>
      </c>
      <c r="AG108" s="45" t="e">
        <f>IF('MATRIZ DE RIESGOS'!#REF!="","",'MATRIZ DE RIESGOS'!#REF!)</f>
        <v>#REF!</v>
      </c>
    </row>
    <row r="109" spans="2:33" s="1" customFormat="1" ht="15" x14ac:dyDescent="0.25">
      <c r="B109" s="43" t="e">
        <f>IF('MATRIZ DE RIESGOS'!#REF!="","",'MATRIZ DE RIESGOS'!#REF!)</f>
        <v>#REF!</v>
      </c>
      <c r="C109" s="43" t="e">
        <f>IF('MATRIZ DE RIESGOS'!#REF!="","",'MATRIZ DE RIESGOS'!#REF!)</f>
        <v>#REF!</v>
      </c>
      <c r="D109" s="44" t="e">
        <f>IF('MATRIZ DE RIESGOS'!#REF!="","",'MATRIZ DE RIESGOS'!#REF!)</f>
        <v>#REF!</v>
      </c>
      <c r="E109" s="6" t="e">
        <f>IF('MATRIZ DE RIESGOS'!#REF!="","",'MATRIZ DE RIESGOS'!#REF!)</f>
        <v>#REF!</v>
      </c>
      <c r="F109" s="6" t="e">
        <f>IF('MATRIZ DE RIESGOS'!#REF!="","",'MATRIZ DE RIESGOS'!#REF!)</f>
        <v>#REF!</v>
      </c>
      <c r="G109" s="6" t="e">
        <f>IF('MATRIZ DE RIESGOS'!#REF!="","",'MATRIZ DE RIESGOS'!#REF!)</f>
        <v>#REF!</v>
      </c>
      <c r="H109" s="6" t="e">
        <f>IF('MATRIZ DE RIESGOS'!#REF!="","",'MATRIZ DE RIESGOS'!#REF!)</f>
        <v>#REF!</v>
      </c>
      <c r="I109" s="6" t="e">
        <f>IF('MATRIZ DE RIESGOS'!#REF!="","",'MATRIZ DE RIESGOS'!#REF!)</f>
        <v>#REF!</v>
      </c>
      <c r="J109" s="6" t="e">
        <f>IF('MATRIZ DE RIESGOS'!#REF!="","",'MATRIZ DE RIESGOS'!#REF!)</f>
        <v>#REF!</v>
      </c>
      <c r="K109" s="6" t="e">
        <f>IF('MATRIZ DE RIESGOS'!#REF!="","",'MATRIZ DE RIESGOS'!#REF!)</f>
        <v>#REF!</v>
      </c>
      <c r="L109" s="6" t="e">
        <f>IF('MATRIZ DE RIESGOS'!#REF!="","",'MATRIZ DE RIESGOS'!#REF!)</f>
        <v>#REF!</v>
      </c>
      <c r="M109" s="6" t="e">
        <f>IF('MATRIZ DE RIESGOS'!#REF!="","",'MATRIZ DE RIESGOS'!#REF!)</f>
        <v>#REF!</v>
      </c>
      <c r="N109" s="6" t="e">
        <f>IF('MATRIZ DE RIESGOS'!#REF!="","",'MATRIZ DE RIESGOS'!#REF!)</f>
        <v>#REF!</v>
      </c>
      <c r="O109" s="6" t="e">
        <f>IF('MATRIZ DE RIESGOS'!#REF!="","",'MATRIZ DE RIESGOS'!#REF!)</f>
        <v>#REF!</v>
      </c>
      <c r="P109" s="6" t="e">
        <f>IF('MATRIZ DE RIESGOS'!#REF!="","",'MATRIZ DE RIESGOS'!#REF!)</f>
        <v>#REF!</v>
      </c>
      <c r="Q109" s="6" t="e">
        <f>IF('MATRIZ DE RIESGOS'!#REF!="","",'MATRIZ DE RIESGOS'!#REF!)</f>
        <v>#REF!</v>
      </c>
      <c r="R109" s="6" t="e">
        <f>IF('MATRIZ DE RIESGOS'!#REF!="","",'MATRIZ DE RIESGOS'!#REF!)</f>
        <v>#REF!</v>
      </c>
      <c r="S109" s="47" t="e">
        <f>IF('MATRIZ DE RIESGOS'!#REF!="","",'MATRIZ DE RIESGOS'!#REF!)</f>
        <v>#REF!</v>
      </c>
      <c r="T109" s="47" t="e">
        <f>IF('MATRIZ DE RIESGOS'!#REF!="","",'MATRIZ DE RIESGOS'!#REF!)</f>
        <v>#REF!</v>
      </c>
      <c r="U109" s="43" t="e">
        <f>IF('MATRIZ DE RIESGOS'!#REF!="","",'MATRIZ DE RIESGOS'!#REF!)</f>
        <v>#REF!</v>
      </c>
      <c r="V109" s="43" t="e">
        <f>IF('MATRIZ DE RIESGOS'!#REF!="","",'MATRIZ DE RIESGOS'!#REF!)</f>
        <v>#REF!</v>
      </c>
      <c r="W109" s="43" t="e">
        <f>IF('MATRIZ DE RIESGOS'!#REF!="","",'MATRIZ DE RIESGOS'!#REF!)</f>
        <v>#REF!</v>
      </c>
      <c r="X109" s="43" t="e">
        <f>IF('MATRIZ DE RIESGOS'!#REF!="","",'MATRIZ DE RIESGOS'!#REF!)</f>
        <v>#REF!</v>
      </c>
      <c r="Y109" s="46" t="e">
        <f>IF('MATRIZ DE RIESGOS'!#REF!="","",'MATRIZ DE RIESGOS'!#REF!)</f>
        <v>#REF!</v>
      </c>
      <c r="Z109" s="81" t="e">
        <f>IF('MATRIZ DE RIESGOS'!#REF!="","",'MATRIZ DE RIESGOS'!#REF!)</f>
        <v>#REF!</v>
      </c>
      <c r="AA109" s="6" t="e">
        <f>IF('MATRIZ DE RIESGOS'!#REF!="","",'MATRIZ DE RIESGOS'!#REF!)</f>
        <v>#REF!</v>
      </c>
      <c r="AB109" s="6" t="e">
        <f>IF('MATRIZ DE RIESGOS'!#REF!="","",'MATRIZ DE RIESGOS'!#REF!)</f>
        <v>#REF!</v>
      </c>
      <c r="AC109" s="6" t="e">
        <f>IF('MATRIZ DE RIESGOS'!#REF!="","",'MATRIZ DE RIESGOS'!#REF!)</f>
        <v>#REF!</v>
      </c>
      <c r="AD109" s="6" t="e">
        <f>IF('MATRIZ DE RIESGOS'!#REF!="","",'MATRIZ DE RIESGOS'!#REF!)</f>
        <v>#REF!</v>
      </c>
      <c r="AE109" s="6" t="e">
        <f>IF('MATRIZ DE RIESGOS'!#REF!="","",'MATRIZ DE RIESGOS'!#REF!)</f>
        <v>#REF!</v>
      </c>
      <c r="AF109" s="45" t="e">
        <f>IF('MATRIZ DE RIESGOS'!#REF!="","",'MATRIZ DE RIESGOS'!#REF!)</f>
        <v>#REF!</v>
      </c>
      <c r="AG109" s="45" t="e">
        <f>IF('MATRIZ DE RIESGOS'!#REF!="","",'MATRIZ DE RIESGOS'!#REF!)</f>
        <v>#REF!</v>
      </c>
    </row>
    <row r="110" spans="2:33" s="1" customFormat="1" ht="15" x14ac:dyDescent="0.25">
      <c r="B110" s="43" t="e">
        <f>IF('MATRIZ DE RIESGOS'!#REF!="","",'MATRIZ DE RIESGOS'!#REF!)</f>
        <v>#REF!</v>
      </c>
      <c r="C110" s="43" t="e">
        <f>IF('MATRIZ DE RIESGOS'!#REF!="","",'MATRIZ DE RIESGOS'!#REF!)</f>
        <v>#REF!</v>
      </c>
      <c r="D110" s="44" t="e">
        <f>IF('MATRIZ DE RIESGOS'!#REF!="","",'MATRIZ DE RIESGOS'!#REF!)</f>
        <v>#REF!</v>
      </c>
      <c r="E110" s="6" t="e">
        <f>IF('MATRIZ DE RIESGOS'!#REF!="","",'MATRIZ DE RIESGOS'!#REF!)</f>
        <v>#REF!</v>
      </c>
      <c r="F110" s="6" t="e">
        <f>IF('MATRIZ DE RIESGOS'!#REF!="","",'MATRIZ DE RIESGOS'!#REF!)</f>
        <v>#REF!</v>
      </c>
      <c r="G110" s="6" t="e">
        <f>IF('MATRIZ DE RIESGOS'!#REF!="","",'MATRIZ DE RIESGOS'!#REF!)</f>
        <v>#REF!</v>
      </c>
      <c r="H110" s="6" t="e">
        <f>IF('MATRIZ DE RIESGOS'!#REF!="","",'MATRIZ DE RIESGOS'!#REF!)</f>
        <v>#REF!</v>
      </c>
      <c r="I110" s="6" t="e">
        <f>IF('MATRIZ DE RIESGOS'!#REF!="","",'MATRIZ DE RIESGOS'!#REF!)</f>
        <v>#REF!</v>
      </c>
      <c r="J110" s="6" t="e">
        <f>IF('MATRIZ DE RIESGOS'!#REF!="","",'MATRIZ DE RIESGOS'!#REF!)</f>
        <v>#REF!</v>
      </c>
      <c r="K110" s="6" t="e">
        <f>IF('MATRIZ DE RIESGOS'!#REF!="","",'MATRIZ DE RIESGOS'!#REF!)</f>
        <v>#REF!</v>
      </c>
      <c r="L110" s="6" t="e">
        <f>IF('MATRIZ DE RIESGOS'!#REF!="","",'MATRIZ DE RIESGOS'!#REF!)</f>
        <v>#REF!</v>
      </c>
      <c r="M110" s="6" t="e">
        <f>IF('MATRIZ DE RIESGOS'!#REF!="","",'MATRIZ DE RIESGOS'!#REF!)</f>
        <v>#REF!</v>
      </c>
      <c r="N110" s="6" t="e">
        <f>IF('MATRIZ DE RIESGOS'!#REF!="","",'MATRIZ DE RIESGOS'!#REF!)</f>
        <v>#REF!</v>
      </c>
      <c r="O110" s="6" t="e">
        <f>IF('MATRIZ DE RIESGOS'!#REF!="","",'MATRIZ DE RIESGOS'!#REF!)</f>
        <v>#REF!</v>
      </c>
      <c r="P110" s="6" t="e">
        <f>IF('MATRIZ DE RIESGOS'!#REF!="","",'MATRIZ DE RIESGOS'!#REF!)</f>
        <v>#REF!</v>
      </c>
      <c r="Q110" s="6" t="e">
        <f>IF('MATRIZ DE RIESGOS'!#REF!="","",'MATRIZ DE RIESGOS'!#REF!)</f>
        <v>#REF!</v>
      </c>
      <c r="R110" s="6" t="e">
        <f>IF('MATRIZ DE RIESGOS'!#REF!="","",'MATRIZ DE RIESGOS'!#REF!)</f>
        <v>#REF!</v>
      </c>
      <c r="S110" s="47" t="e">
        <f>IF('MATRIZ DE RIESGOS'!#REF!="","",'MATRIZ DE RIESGOS'!#REF!)</f>
        <v>#REF!</v>
      </c>
      <c r="T110" s="47" t="e">
        <f>IF('MATRIZ DE RIESGOS'!#REF!="","",'MATRIZ DE RIESGOS'!#REF!)</f>
        <v>#REF!</v>
      </c>
      <c r="U110" s="43" t="e">
        <f>IF('MATRIZ DE RIESGOS'!#REF!="","",'MATRIZ DE RIESGOS'!#REF!)</f>
        <v>#REF!</v>
      </c>
      <c r="V110" s="43" t="e">
        <f>IF('MATRIZ DE RIESGOS'!#REF!="","",'MATRIZ DE RIESGOS'!#REF!)</f>
        <v>#REF!</v>
      </c>
      <c r="W110" s="43" t="e">
        <f>IF('MATRIZ DE RIESGOS'!#REF!="","",'MATRIZ DE RIESGOS'!#REF!)</f>
        <v>#REF!</v>
      </c>
      <c r="X110" s="43" t="e">
        <f>IF('MATRIZ DE RIESGOS'!#REF!="","",'MATRIZ DE RIESGOS'!#REF!)</f>
        <v>#REF!</v>
      </c>
      <c r="Y110" s="46" t="e">
        <f>IF('MATRIZ DE RIESGOS'!#REF!="","",'MATRIZ DE RIESGOS'!#REF!)</f>
        <v>#REF!</v>
      </c>
      <c r="Z110" s="81" t="e">
        <f>IF('MATRIZ DE RIESGOS'!#REF!="","",'MATRIZ DE RIESGOS'!#REF!)</f>
        <v>#REF!</v>
      </c>
      <c r="AA110" s="6" t="e">
        <f>IF('MATRIZ DE RIESGOS'!#REF!="","",'MATRIZ DE RIESGOS'!#REF!)</f>
        <v>#REF!</v>
      </c>
      <c r="AB110" s="6" t="e">
        <f>IF('MATRIZ DE RIESGOS'!#REF!="","",'MATRIZ DE RIESGOS'!#REF!)</f>
        <v>#REF!</v>
      </c>
      <c r="AC110" s="6" t="e">
        <f>IF('MATRIZ DE RIESGOS'!#REF!="","",'MATRIZ DE RIESGOS'!#REF!)</f>
        <v>#REF!</v>
      </c>
      <c r="AD110" s="6" t="e">
        <f>IF('MATRIZ DE RIESGOS'!#REF!="","",'MATRIZ DE RIESGOS'!#REF!)</f>
        <v>#REF!</v>
      </c>
      <c r="AE110" s="6" t="e">
        <f>IF('MATRIZ DE RIESGOS'!#REF!="","",'MATRIZ DE RIESGOS'!#REF!)</f>
        <v>#REF!</v>
      </c>
      <c r="AF110" s="45" t="e">
        <f>IF('MATRIZ DE RIESGOS'!#REF!="","",'MATRIZ DE RIESGOS'!#REF!)</f>
        <v>#REF!</v>
      </c>
      <c r="AG110" s="45" t="e">
        <f>IF('MATRIZ DE RIESGOS'!#REF!="","",'MATRIZ DE RIESGOS'!#REF!)</f>
        <v>#REF!</v>
      </c>
    </row>
    <row r="111" spans="2:33" s="1" customFormat="1" ht="15" x14ac:dyDescent="0.25">
      <c r="B111" s="43" t="e">
        <f>IF('MATRIZ DE RIESGOS'!#REF!="","",'MATRIZ DE RIESGOS'!#REF!)</f>
        <v>#REF!</v>
      </c>
      <c r="C111" s="43" t="e">
        <f>IF('MATRIZ DE RIESGOS'!#REF!="","",'MATRIZ DE RIESGOS'!#REF!)</f>
        <v>#REF!</v>
      </c>
      <c r="D111" s="44" t="e">
        <f>IF('MATRIZ DE RIESGOS'!#REF!="","",'MATRIZ DE RIESGOS'!#REF!)</f>
        <v>#REF!</v>
      </c>
      <c r="E111" s="6" t="e">
        <f>IF('MATRIZ DE RIESGOS'!#REF!="","",'MATRIZ DE RIESGOS'!#REF!)</f>
        <v>#REF!</v>
      </c>
      <c r="F111" s="6" t="e">
        <f>IF('MATRIZ DE RIESGOS'!#REF!="","",'MATRIZ DE RIESGOS'!#REF!)</f>
        <v>#REF!</v>
      </c>
      <c r="G111" s="6" t="e">
        <f>IF('MATRIZ DE RIESGOS'!#REF!="","",'MATRIZ DE RIESGOS'!#REF!)</f>
        <v>#REF!</v>
      </c>
      <c r="H111" s="6" t="e">
        <f>IF('MATRIZ DE RIESGOS'!#REF!="","",'MATRIZ DE RIESGOS'!#REF!)</f>
        <v>#REF!</v>
      </c>
      <c r="I111" s="6" t="e">
        <f>IF('MATRIZ DE RIESGOS'!#REF!="","",'MATRIZ DE RIESGOS'!#REF!)</f>
        <v>#REF!</v>
      </c>
      <c r="J111" s="6" t="e">
        <f>IF('MATRIZ DE RIESGOS'!#REF!="","",'MATRIZ DE RIESGOS'!#REF!)</f>
        <v>#REF!</v>
      </c>
      <c r="K111" s="6" t="e">
        <f>IF('MATRIZ DE RIESGOS'!#REF!="","",'MATRIZ DE RIESGOS'!#REF!)</f>
        <v>#REF!</v>
      </c>
      <c r="L111" s="6" t="e">
        <f>IF('MATRIZ DE RIESGOS'!#REF!="","",'MATRIZ DE RIESGOS'!#REF!)</f>
        <v>#REF!</v>
      </c>
      <c r="M111" s="6" t="e">
        <f>IF('MATRIZ DE RIESGOS'!#REF!="","",'MATRIZ DE RIESGOS'!#REF!)</f>
        <v>#REF!</v>
      </c>
      <c r="N111" s="6" t="e">
        <f>IF('MATRIZ DE RIESGOS'!#REF!="","",'MATRIZ DE RIESGOS'!#REF!)</f>
        <v>#REF!</v>
      </c>
      <c r="O111" s="6" t="e">
        <f>IF('MATRIZ DE RIESGOS'!#REF!="","",'MATRIZ DE RIESGOS'!#REF!)</f>
        <v>#REF!</v>
      </c>
      <c r="P111" s="6" t="e">
        <f>IF('MATRIZ DE RIESGOS'!#REF!="","",'MATRIZ DE RIESGOS'!#REF!)</f>
        <v>#REF!</v>
      </c>
      <c r="Q111" s="6" t="e">
        <f>IF('MATRIZ DE RIESGOS'!#REF!="","",'MATRIZ DE RIESGOS'!#REF!)</f>
        <v>#REF!</v>
      </c>
      <c r="R111" s="6" t="e">
        <f>IF('MATRIZ DE RIESGOS'!#REF!="","",'MATRIZ DE RIESGOS'!#REF!)</f>
        <v>#REF!</v>
      </c>
      <c r="S111" s="47" t="e">
        <f>IF('MATRIZ DE RIESGOS'!#REF!="","",'MATRIZ DE RIESGOS'!#REF!)</f>
        <v>#REF!</v>
      </c>
      <c r="T111" s="47" t="e">
        <f>IF('MATRIZ DE RIESGOS'!#REF!="","",'MATRIZ DE RIESGOS'!#REF!)</f>
        <v>#REF!</v>
      </c>
      <c r="U111" s="43" t="e">
        <f>IF('MATRIZ DE RIESGOS'!#REF!="","",'MATRIZ DE RIESGOS'!#REF!)</f>
        <v>#REF!</v>
      </c>
      <c r="V111" s="43" t="e">
        <f>IF('MATRIZ DE RIESGOS'!#REF!="","",'MATRIZ DE RIESGOS'!#REF!)</f>
        <v>#REF!</v>
      </c>
      <c r="W111" s="43" t="e">
        <f>IF('MATRIZ DE RIESGOS'!#REF!="","",'MATRIZ DE RIESGOS'!#REF!)</f>
        <v>#REF!</v>
      </c>
      <c r="X111" s="43" t="e">
        <f>IF('MATRIZ DE RIESGOS'!#REF!="","",'MATRIZ DE RIESGOS'!#REF!)</f>
        <v>#REF!</v>
      </c>
      <c r="Y111" s="46" t="e">
        <f>IF('MATRIZ DE RIESGOS'!#REF!="","",'MATRIZ DE RIESGOS'!#REF!)</f>
        <v>#REF!</v>
      </c>
      <c r="Z111" s="81" t="e">
        <f>IF('MATRIZ DE RIESGOS'!#REF!="","",'MATRIZ DE RIESGOS'!#REF!)</f>
        <v>#REF!</v>
      </c>
      <c r="AA111" s="6" t="e">
        <f>IF('MATRIZ DE RIESGOS'!#REF!="","",'MATRIZ DE RIESGOS'!#REF!)</f>
        <v>#REF!</v>
      </c>
      <c r="AB111" s="6" t="e">
        <f>IF('MATRIZ DE RIESGOS'!#REF!="","",'MATRIZ DE RIESGOS'!#REF!)</f>
        <v>#REF!</v>
      </c>
      <c r="AC111" s="6" t="e">
        <f>IF('MATRIZ DE RIESGOS'!#REF!="","",'MATRIZ DE RIESGOS'!#REF!)</f>
        <v>#REF!</v>
      </c>
      <c r="AD111" s="6" t="e">
        <f>IF('MATRIZ DE RIESGOS'!#REF!="","",'MATRIZ DE RIESGOS'!#REF!)</f>
        <v>#REF!</v>
      </c>
      <c r="AE111" s="6" t="e">
        <f>IF('MATRIZ DE RIESGOS'!#REF!="","",'MATRIZ DE RIESGOS'!#REF!)</f>
        <v>#REF!</v>
      </c>
      <c r="AF111" s="45" t="e">
        <f>IF('MATRIZ DE RIESGOS'!#REF!="","",'MATRIZ DE RIESGOS'!#REF!)</f>
        <v>#REF!</v>
      </c>
      <c r="AG111" s="45" t="e">
        <f>IF('MATRIZ DE RIESGOS'!#REF!="","",'MATRIZ DE RIESGOS'!#REF!)</f>
        <v>#REF!</v>
      </c>
    </row>
    <row r="112" spans="2:33" s="1" customFormat="1" ht="15" x14ac:dyDescent="0.25">
      <c r="B112" s="43" t="e">
        <f>IF('MATRIZ DE RIESGOS'!#REF!="","",'MATRIZ DE RIESGOS'!#REF!)</f>
        <v>#REF!</v>
      </c>
      <c r="C112" s="43" t="e">
        <f>IF('MATRIZ DE RIESGOS'!#REF!="","",'MATRIZ DE RIESGOS'!#REF!)</f>
        <v>#REF!</v>
      </c>
      <c r="D112" s="44" t="e">
        <f>IF('MATRIZ DE RIESGOS'!#REF!="","",'MATRIZ DE RIESGOS'!#REF!)</f>
        <v>#REF!</v>
      </c>
      <c r="E112" s="6" t="e">
        <f>IF('MATRIZ DE RIESGOS'!#REF!="","",'MATRIZ DE RIESGOS'!#REF!)</f>
        <v>#REF!</v>
      </c>
      <c r="F112" s="6" t="e">
        <f>IF('MATRIZ DE RIESGOS'!#REF!="","",'MATRIZ DE RIESGOS'!#REF!)</f>
        <v>#REF!</v>
      </c>
      <c r="G112" s="6" t="e">
        <f>IF('MATRIZ DE RIESGOS'!#REF!="","",'MATRIZ DE RIESGOS'!#REF!)</f>
        <v>#REF!</v>
      </c>
      <c r="H112" s="6" t="e">
        <f>IF('MATRIZ DE RIESGOS'!#REF!="","",'MATRIZ DE RIESGOS'!#REF!)</f>
        <v>#REF!</v>
      </c>
      <c r="I112" s="6" t="e">
        <f>IF('MATRIZ DE RIESGOS'!#REF!="","",'MATRIZ DE RIESGOS'!#REF!)</f>
        <v>#REF!</v>
      </c>
      <c r="J112" s="6" t="e">
        <f>IF('MATRIZ DE RIESGOS'!#REF!="","",'MATRIZ DE RIESGOS'!#REF!)</f>
        <v>#REF!</v>
      </c>
      <c r="K112" s="6" t="e">
        <f>IF('MATRIZ DE RIESGOS'!#REF!="","",'MATRIZ DE RIESGOS'!#REF!)</f>
        <v>#REF!</v>
      </c>
      <c r="L112" s="6" t="e">
        <f>IF('MATRIZ DE RIESGOS'!#REF!="","",'MATRIZ DE RIESGOS'!#REF!)</f>
        <v>#REF!</v>
      </c>
      <c r="M112" s="6" t="e">
        <f>IF('MATRIZ DE RIESGOS'!#REF!="","",'MATRIZ DE RIESGOS'!#REF!)</f>
        <v>#REF!</v>
      </c>
      <c r="N112" s="6" t="e">
        <f>IF('MATRIZ DE RIESGOS'!#REF!="","",'MATRIZ DE RIESGOS'!#REF!)</f>
        <v>#REF!</v>
      </c>
      <c r="O112" s="6" t="e">
        <f>IF('MATRIZ DE RIESGOS'!#REF!="","",'MATRIZ DE RIESGOS'!#REF!)</f>
        <v>#REF!</v>
      </c>
      <c r="P112" s="6" t="e">
        <f>IF('MATRIZ DE RIESGOS'!#REF!="","",'MATRIZ DE RIESGOS'!#REF!)</f>
        <v>#REF!</v>
      </c>
      <c r="Q112" s="6" t="e">
        <f>IF('MATRIZ DE RIESGOS'!#REF!="","",'MATRIZ DE RIESGOS'!#REF!)</f>
        <v>#REF!</v>
      </c>
      <c r="R112" s="6" t="e">
        <f>IF('MATRIZ DE RIESGOS'!#REF!="","",'MATRIZ DE RIESGOS'!#REF!)</f>
        <v>#REF!</v>
      </c>
      <c r="S112" s="47" t="e">
        <f>IF('MATRIZ DE RIESGOS'!#REF!="","",'MATRIZ DE RIESGOS'!#REF!)</f>
        <v>#REF!</v>
      </c>
      <c r="T112" s="47" t="e">
        <f>IF('MATRIZ DE RIESGOS'!#REF!="","",'MATRIZ DE RIESGOS'!#REF!)</f>
        <v>#REF!</v>
      </c>
      <c r="U112" s="43" t="e">
        <f>IF('MATRIZ DE RIESGOS'!#REF!="","",'MATRIZ DE RIESGOS'!#REF!)</f>
        <v>#REF!</v>
      </c>
      <c r="V112" s="43" t="e">
        <f>IF('MATRIZ DE RIESGOS'!#REF!="","",'MATRIZ DE RIESGOS'!#REF!)</f>
        <v>#REF!</v>
      </c>
      <c r="W112" s="43" t="e">
        <f>IF('MATRIZ DE RIESGOS'!#REF!="","",'MATRIZ DE RIESGOS'!#REF!)</f>
        <v>#REF!</v>
      </c>
      <c r="X112" s="43" t="e">
        <f>IF('MATRIZ DE RIESGOS'!#REF!="","",'MATRIZ DE RIESGOS'!#REF!)</f>
        <v>#REF!</v>
      </c>
      <c r="Y112" s="46" t="e">
        <f>IF('MATRIZ DE RIESGOS'!#REF!="","",'MATRIZ DE RIESGOS'!#REF!)</f>
        <v>#REF!</v>
      </c>
      <c r="Z112" s="81" t="e">
        <f>IF('MATRIZ DE RIESGOS'!#REF!="","",'MATRIZ DE RIESGOS'!#REF!)</f>
        <v>#REF!</v>
      </c>
      <c r="AA112" s="6" t="e">
        <f>IF('MATRIZ DE RIESGOS'!#REF!="","",'MATRIZ DE RIESGOS'!#REF!)</f>
        <v>#REF!</v>
      </c>
      <c r="AB112" s="6" t="e">
        <f>IF('MATRIZ DE RIESGOS'!#REF!="","",'MATRIZ DE RIESGOS'!#REF!)</f>
        <v>#REF!</v>
      </c>
      <c r="AC112" s="6" t="e">
        <f>IF('MATRIZ DE RIESGOS'!#REF!="","",'MATRIZ DE RIESGOS'!#REF!)</f>
        <v>#REF!</v>
      </c>
      <c r="AD112" s="6" t="e">
        <f>IF('MATRIZ DE RIESGOS'!#REF!="","",'MATRIZ DE RIESGOS'!#REF!)</f>
        <v>#REF!</v>
      </c>
      <c r="AE112" s="6" t="e">
        <f>IF('MATRIZ DE RIESGOS'!#REF!="","",'MATRIZ DE RIESGOS'!#REF!)</f>
        <v>#REF!</v>
      </c>
      <c r="AF112" s="45" t="e">
        <f>IF('MATRIZ DE RIESGOS'!#REF!="","",'MATRIZ DE RIESGOS'!#REF!)</f>
        <v>#REF!</v>
      </c>
      <c r="AG112" s="45" t="e">
        <f>IF('MATRIZ DE RIESGOS'!#REF!="","",'MATRIZ DE RIESGOS'!#REF!)</f>
        <v>#REF!</v>
      </c>
    </row>
    <row r="113" spans="2:33" s="1" customFormat="1" ht="15" x14ac:dyDescent="0.25">
      <c r="B113" s="43" t="e">
        <f>IF('MATRIZ DE RIESGOS'!#REF!="","",'MATRIZ DE RIESGOS'!#REF!)</f>
        <v>#REF!</v>
      </c>
      <c r="C113" s="43" t="e">
        <f>IF('MATRIZ DE RIESGOS'!#REF!="","",'MATRIZ DE RIESGOS'!#REF!)</f>
        <v>#REF!</v>
      </c>
      <c r="D113" s="44" t="e">
        <f>IF('MATRIZ DE RIESGOS'!#REF!="","",'MATRIZ DE RIESGOS'!#REF!)</f>
        <v>#REF!</v>
      </c>
      <c r="E113" s="6" t="e">
        <f>IF('MATRIZ DE RIESGOS'!#REF!="","",'MATRIZ DE RIESGOS'!#REF!)</f>
        <v>#REF!</v>
      </c>
      <c r="F113" s="6" t="e">
        <f>IF('MATRIZ DE RIESGOS'!#REF!="","",'MATRIZ DE RIESGOS'!#REF!)</f>
        <v>#REF!</v>
      </c>
      <c r="G113" s="6" t="e">
        <f>IF('MATRIZ DE RIESGOS'!#REF!="","",'MATRIZ DE RIESGOS'!#REF!)</f>
        <v>#REF!</v>
      </c>
      <c r="H113" s="6" t="e">
        <f>IF('MATRIZ DE RIESGOS'!#REF!="","",'MATRIZ DE RIESGOS'!#REF!)</f>
        <v>#REF!</v>
      </c>
      <c r="I113" s="6" t="e">
        <f>IF('MATRIZ DE RIESGOS'!#REF!="","",'MATRIZ DE RIESGOS'!#REF!)</f>
        <v>#REF!</v>
      </c>
      <c r="J113" s="6" t="e">
        <f>IF('MATRIZ DE RIESGOS'!#REF!="","",'MATRIZ DE RIESGOS'!#REF!)</f>
        <v>#REF!</v>
      </c>
      <c r="K113" s="6" t="e">
        <f>IF('MATRIZ DE RIESGOS'!#REF!="","",'MATRIZ DE RIESGOS'!#REF!)</f>
        <v>#REF!</v>
      </c>
      <c r="L113" s="6" t="e">
        <f>IF('MATRIZ DE RIESGOS'!#REF!="","",'MATRIZ DE RIESGOS'!#REF!)</f>
        <v>#REF!</v>
      </c>
      <c r="M113" s="6" t="e">
        <f>IF('MATRIZ DE RIESGOS'!#REF!="","",'MATRIZ DE RIESGOS'!#REF!)</f>
        <v>#REF!</v>
      </c>
      <c r="N113" s="6" t="e">
        <f>IF('MATRIZ DE RIESGOS'!#REF!="","",'MATRIZ DE RIESGOS'!#REF!)</f>
        <v>#REF!</v>
      </c>
      <c r="O113" s="6" t="e">
        <f>IF('MATRIZ DE RIESGOS'!#REF!="","",'MATRIZ DE RIESGOS'!#REF!)</f>
        <v>#REF!</v>
      </c>
      <c r="P113" s="6" t="e">
        <f>IF('MATRIZ DE RIESGOS'!#REF!="","",'MATRIZ DE RIESGOS'!#REF!)</f>
        <v>#REF!</v>
      </c>
      <c r="Q113" s="6" t="e">
        <f>IF('MATRIZ DE RIESGOS'!#REF!="","",'MATRIZ DE RIESGOS'!#REF!)</f>
        <v>#REF!</v>
      </c>
      <c r="R113" s="6" t="e">
        <f>IF('MATRIZ DE RIESGOS'!#REF!="","",'MATRIZ DE RIESGOS'!#REF!)</f>
        <v>#REF!</v>
      </c>
      <c r="S113" s="47" t="e">
        <f>IF('MATRIZ DE RIESGOS'!#REF!="","",'MATRIZ DE RIESGOS'!#REF!)</f>
        <v>#REF!</v>
      </c>
      <c r="T113" s="47" t="e">
        <f>IF('MATRIZ DE RIESGOS'!#REF!="","",'MATRIZ DE RIESGOS'!#REF!)</f>
        <v>#REF!</v>
      </c>
      <c r="U113" s="43" t="e">
        <f>IF('MATRIZ DE RIESGOS'!#REF!="","",'MATRIZ DE RIESGOS'!#REF!)</f>
        <v>#REF!</v>
      </c>
      <c r="V113" s="43" t="e">
        <f>IF('MATRIZ DE RIESGOS'!#REF!="","",'MATRIZ DE RIESGOS'!#REF!)</f>
        <v>#REF!</v>
      </c>
      <c r="W113" s="43" t="e">
        <f>IF('MATRIZ DE RIESGOS'!#REF!="","",'MATRIZ DE RIESGOS'!#REF!)</f>
        <v>#REF!</v>
      </c>
      <c r="X113" s="43" t="e">
        <f>IF('MATRIZ DE RIESGOS'!#REF!="","",'MATRIZ DE RIESGOS'!#REF!)</f>
        <v>#REF!</v>
      </c>
      <c r="Y113" s="46" t="e">
        <f>IF('MATRIZ DE RIESGOS'!#REF!="","",'MATRIZ DE RIESGOS'!#REF!)</f>
        <v>#REF!</v>
      </c>
      <c r="Z113" s="81" t="e">
        <f>IF('MATRIZ DE RIESGOS'!#REF!="","",'MATRIZ DE RIESGOS'!#REF!)</f>
        <v>#REF!</v>
      </c>
      <c r="AA113" s="6" t="e">
        <f>IF('MATRIZ DE RIESGOS'!#REF!="","",'MATRIZ DE RIESGOS'!#REF!)</f>
        <v>#REF!</v>
      </c>
      <c r="AB113" s="6" t="e">
        <f>IF('MATRIZ DE RIESGOS'!#REF!="","",'MATRIZ DE RIESGOS'!#REF!)</f>
        <v>#REF!</v>
      </c>
      <c r="AC113" s="6" t="e">
        <f>IF('MATRIZ DE RIESGOS'!#REF!="","",'MATRIZ DE RIESGOS'!#REF!)</f>
        <v>#REF!</v>
      </c>
      <c r="AD113" s="6" t="e">
        <f>IF('MATRIZ DE RIESGOS'!#REF!="","",'MATRIZ DE RIESGOS'!#REF!)</f>
        <v>#REF!</v>
      </c>
      <c r="AE113" s="6" t="e">
        <f>IF('MATRIZ DE RIESGOS'!#REF!="","",'MATRIZ DE RIESGOS'!#REF!)</f>
        <v>#REF!</v>
      </c>
      <c r="AF113" s="45" t="e">
        <f>IF('MATRIZ DE RIESGOS'!#REF!="","",'MATRIZ DE RIESGOS'!#REF!)</f>
        <v>#REF!</v>
      </c>
      <c r="AG113" s="45" t="e">
        <f>IF('MATRIZ DE RIESGOS'!#REF!="","",'MATRIZ DE RIESGOS'!#REF!)</f>
        <v>#REF!</v>
      </c>
    </row>
    <row r="114" spans="2:33" s="1" customFormat="1" ht="15" x14ac:dyDescent="0.25">
      <c r="B114" s="43" t="e">
        <f>IF('MATRIZ DE RIESGOS'!#REF!="","",'MATRIZ DE RIESGOS'!#REF!)</f>
        <v>#REF!</v>
      </c>
      <c r="C114" s="43" t="e">
        <f>IF('MATRIZ DE RIESGOS'!#REF!="","",'MATRIZ DE RIESGOS'!#REF!)</f>
        <v>#REF!</v>
      </c>
      <c r="D114" s="44" t="e">
        <f>IF('MATRIZ DE RIESGOS'!#REF!="","",'MATRIZ DE RIESGOS'!#REF!)</f>
        <v>#REF!</v>
      </c>
      <c r="E114" s="6" t="e">
        <f>IF('MATRIZ DE RIESGOS'!#REF!="","",'MATRIZ DE RIESGOS'!#REF!)</f>
        <v>#REF!</v>
      </c>
      <c r="F114" s="6" t="e">
        <f>IF('MATRIZ DE RIESGOS'!#REF!="","",'MATRIZ DE RIESGOS'!#REF!)</f>
        <v>#REF!</v>
      </c>
      <c r="G114" s="6" t="e">
        <f>IF('MATRIZ DE RIESGOS'!#REF!="","",'MATRIZ DE RIESGOS'!#REF!)</f>
        <v>#REF!</v>
      </c>
      <c r="H114" s="6" t="e">
        <f>IF('MATRIZ DE RIESGOS'!#REF!="","",'MATRIZ DE RIESGOS'!#REF!)</f>
        <v>#REF!</v>
      </c>
      <c r="I114" s="6" t="e">
        <f>IF('MATRIZ DE RIESGOS'!#REF!="","",'MATRIZ DE RIESGOS'!#REF!)</f>
        <v>#REF!</v>
      </c>
      <c r="J114" s="6" t="e">
        <f>IF('MATRIZ DE RIESGOS'!#REF!="","",'MATRIZ DE RIESGOS'!#REF!)</f>
        <v>#REF!</v>
      </c>
      <c r="K114" s="6" t="e">
        <f>IF('MATRIZ DE RIESGOS'!#REF!="","",'MATRIZ DE RIESGOS'!#REF!)</f>
        <v>#REF!</v>
      </c>
      <c r="L114" s="6" t="e">
        <f>IF('MATRIZ DE RIESGOS'!#REF!="","",'MATRIZ DE RIESGOS'!#REF!)</f>
        <v>#REF!</v>
      </c>
      <c r="M114" s="6" t="e">
        <f>IF('MATRIZ DE RIESGOS'!#REF!="","",'MATRIZ DE RIESGOS'!#REF!)</f>
        <v>#REF!</v>
      </c>
      <c r="N114" s="6" t="e">
        <f>IF('MATRIZ DE RIESGOS'!#REF!="","",'MATRIZ DE RIESGOS'!#REF!)</f>
        <v>#REF!</v>
      </c>
      <c r="O114" s="6" t="e">
        <f>IF('MATRIZ DE RIESGOS'!#REF!="","",'MATRIZ DE RIESGOS'!#REF!)</f>
        <v>#REF!</v>
      </c>
      <c r="P114" s="6" t="e">
        <f>IF('MATRIZ DE RIESGOS'!#REF!="","",'MATRIZ DE RIESGOS'!#REF!)</f>
        <v>#REF!</v>
      </c>
      <c r="Q114" s="6" t="e">
        <f>IF('MATRIZ DE RIESGOS'!#REF!="","",'MATRIZ DE RIESGOS'!#REF!)</f>
        <v>#REF!</v>
      </c>
      <c r="R114" s="6" t="e">
        <f>IF('MATRIZ DE RIESGOS'!#REF!="","",'MATRIZ DE RIESGOS'!#REF!)</f>
        <v>#REF!</v>
      </c>
      <c r="S114" s="47" t="e">
        <f>IF('MATRIZ DE RIESGOS'!#REF!="","",'MATRIZ DE RIESGOS'!#REF!)</f>
        <v>#REF!</v>
      </c>
      <c r="T114" s="47" t="e">
        <f>IF('MATRIZ DE RIESGOS'!#REF!="","",'MATRIZ DE RIESGOS'!#REF!)</f>
        <v>#REF!</v>
      </c>
      <c r="U114" s="43" t="e">
        <f>IF('MATRIZ DE RIESGOS'!#REF!="","",'MATRIZ DE RIESGOS'!#REF!)</f>
        <v>#REF!</v>
      </c>
      <c r="V114" s="43" t="e">
        <f>IF('MATRIZ DE RIESGOS'!#REF!="","",'MATRIZ DE RIESGOS'!#REF!)</f>
        <v>#REF!</v>
      </c>
      <c r="W114" s="43" t="e">
        <f>IF('MATRIZ DE RIESGOS'!#REF!="","",'MATRIZ DE RIESGOS'!#REF!)</f>
        <v>#REF!</v>
      </c>
      <c r="X114" s="43" t="e">
        <f>IF('MATRIZ DE RIESGOS'!#REF!="","",'MATRIZ DE RIESGOS'!#REF!)</f>
        <v>#REF!</v>
      </c>
      <c r="Y114" s="46" t="e">
        <f>IF('MATRIZ DE RIESGOS'!#REF!="","",'MATRIZ DE RIESGOS'!#REF!)</f>
        <v>#REF!</v>
      </c>
      <c r="Z114" s="81" t="e">
        <f>IF('MATRIZ DE RIESGOS'!#REF!="","",'MATRIZ DE RIESGOS'!#REF!)</f>
        <v>#REF!</v>
      </c>
      <c r="AA114" s="6" t="e">
        <f>IF('MATRIZ DE RIESGOS'!#REF!="","",'MATRIZ DE RIESGOS'!#REF!)</f>
        <v>#REF!</v>
      </c>
      <c r="AB114" s="6" t="e">
        <f>IF('MATRIZ DE RIESGOS'!#REF!="","",'MATRIZ DE RIESGOS'!#REF!)</f>
        <v>#REF!</v>
      </c>
      <c r="AC114" s="6" t="e">
        <f>IF('MATRIZ DE RIESGOS'!#REF!="","",'MATRIZ DE RIESGOS'!#REF!)</f>
        <v>#REF!</v>
      </c>
      <c r="AD114" s="6" t="e">
        <f>IF('MATRIZ DE RIESGOS'!#REF!="","",'MATRIZ DE RIESGOS'!#REF!)</f>
        <v>#REF!</v>
      </c>
      <c r="AE114" s="6" t="e">
        <f>IF('MATRIZ DE RIESGOS'!#REF!="","",'MATRIZ DE RIESGOS'!#REF!)</f>
        <v>#REF!</v>
      </c>
      <c r="AF114" s="45" t="e">
        <f>IF('MATRIZ DE RIESGOS'!#REF!="","",'MATRIZ DE RIESGOS'!#REF!)</f>
        <v>#REF!</v>
      </c>
      <c r="AG114" s="45" t="e">
        <f>IF('MATRIZ DE RIESGOS'!#REF!="","",'MATRIZ DE RIESGOS'!#REF!)</f>
        <v>#REF!</v>
      </c>
    </row>
    <row r="115" spans="2:33" s="1" customFormat="1" ht="15" x14ac:dyDescent="0.25">
      <c r="B115" s="43" t="e">
        <f>IF('MATRIZ DE RIESGOS'!#REF!="","",'MATRIZ DE RIESGOS'!#REF!)</f>
        <v>#REF!</v>
      </c>
      <c r="C115" s="43" t="e">
        <f>IF('MATRIZ DE RIESGOS'!#REF!="","",'MATRIZ DE RIESGOS'!#REF!)</f>
        <v>#REF!</v>
      </c>
      <c r="D115" s="44" t="e">
        <f>IF('MATRIZ DE RIESGOS'!#REF!="","",'MATRIZ DE RIESGOS'!#REF!)</f>
        <v>#REF!</v>
      </c>
      <c r="E115" s="6" t="e">
        <f>IF('MATRIZ DE RIESGOS'!#REF!="","",'MATRIZ DE RIESGOS'!#REF!)</f>
        <v>#REF!</v>
      </c>
      <c r="F115" s="6" t="e">
        <f>IF('MATRIZ DE RIESGOS'!#REF!="","",'MATRIZ DE RIESGOS'!#REF!)</f>
        <v>#REF!</v>
      </c>
      <c r="G115" s="6" t="e">
        <f>IF('MATRIZ DE RIESGOS'!#REF!="","",'MATRIZ DE RIESGOS'!#REF!)</f>
        <v>#REF!</v>
      </c>
      <c r="H115" s="6" t="e">
        <f>IF('MATRIZ DE RIESGOS'!#REF!="","",'MATRIZ DE RIESGOS'!#REF!)</f>
        <v>#REF!</v>
      </c>
      <c r="I115" s="6" t="e">
        <f>IF('MATRIZ DE RIESGOS'!#REF!="","",'MATRIZ DE RIESGOS'!#REF!)</f>
        <v>#REF!</v>
      </c>
      <c r="J115" s="6" t="e">
        <f>IF('MATRIZ DE RIESGOS'!#REF!="","",'MATRIZ DE RIESGOS'!#REF!)</f>
        <v>#REF!</v>
      </c>
      <c r="K115" s="6" t="e">
        <f>IF('MATRIZ DE RIESGOS'!#REF!="","",'MATRIZ DE RIESGOS'!#REF!)</f>
        <v>#REF!</v>
      </c>
      <c r="L115" s="6" t="e">
        <f>IF('MATRIZ DE RIESGOS'!#REF!="","",'MATRIZ DE RIESGOS'!#REF!)</f>
        <v>#REF!</v>
      </c>
      <c r="M115" s="6" t="e">
        <f>IF('MATRIZ DE RIESGOS'!#REF!="","",'MATRIZ DE RIESGOS'!#REF!)</f>
        <v>#REF!</v>
      </c>
      <c r="N115" s="6" t="e">
        <f>IF('MATRIZ DE RIESGOS'!#REF!="","",'MATRIZ DE RIESGOS'!#REF!)</f>
        <v>#REF!</v>
      </c>
      <c r="O115" s="6" t="e">
        <f>IF('MATRIZ DE RIESGOS'!#REF!="","",'MATRIZ DE RIESGOS'!#REF!)</f>
        <v>#REF!</v>
      </c>
      <c r="P115" s="6" t="e">
        <f>IF('MATRIZ DE RIESGOS'!#REF!="","",'MATRIZ DE RIESGOS'!#REF!)</f>
        <v>#REF!</v>
      </c>
      <c r="Q115" s="6" t="e">
        <f>IF('MATRIZ DE RIESGOS'!#REF!="","",'MATRIZ DE RIESGOS'!#REF!)</f>
        <v>#REF!</v>
      </c>
      <c r="R115" s="6" t="e">
        <f>IF('MATRIZ DE RIESGOS'!#REF!="","",'MATRIZ DE RIESGOS'!#REF!)</f>
        <v>#REF!</v>
      </c>
      <c r="S115" s="47" t="e">
        <f>IF('MATRIZ DE RIESGOS'!#REF!="","",'MATRIZ DE RIESGOS'!#REF!)</f>
        <v>#REF!</v>
      </c>
      <c r="T115" s="47" t="e">
        <f>IF('MATRIZ DE RIESGOS'!#REF!="","",'MATRIZ DE RIESGOS'!#REF!)</f>
        <v>#REF!</v>
      </c>
      <c r="U115" s="43" t="e">
        <f>IF('MATRIZ DE RIESGOS'!#REF!="","",'MATRIZ DE RIESGOS'!#REF!)</f>
        <v>#REF!</v>
      </c>
      <c r="V115" s="43" t="e">
        <f>IF('MATRIZ DE RIESGOS'!#REF!="","",'MATRIZ DE RIESGOS'!#REF!)</f>
        <v>#REF!</v>
      </c>
      <c r="W115" s="43" t="e">
        <f>IF('MATRIZ DE RIESGOS'!#REF!="","",'MATRIZ DE RIESGOS'!#REF!)</f>
        <v>#REF!</v>
      </c>
      <c r="X115" s="43" t="e">
        <f>IF('MATRIZ DE RIESGOS'!#REF!="","",'MATRIZ DE RIESGOS'!#REF!)</f>
        <v>#REF!</v>
      </c>
      <c r="Y115" s="46" t="e">
        <f>IF('MATRIZ DE RIESGOS'!#REF!="","",'MATRIZ DE RIESGOS'!#REF!)</f>
        <v>#REF!</v>
      </c>
      <c r="Z115" s="81" t="e">
        <f>IF('MATRIZ DE RIESGOS'!#REF!="","",'MATRIZ DE RIESGOS'!#REF!)</f>
        <v>#REF!</v>
      </c>
      <c r="AA115" s="6" t="e">
        <f>IF('MATRIZ DE RIESGOS'!#REF!="","",'MATRIZ DE RIESGOS'!#REF!)</f>
        <v>#REF!</v>
      </c>
      <c r="AB115" s="6" t="e">
        <f>IF('MATRIZ DE RIESGOS'!#REF!="","",'MATRIZ DE RIESGOS'!#REF!)</f>
        <v>#REF!</v>
      </c>
      <c r="AC115" s="6" t="e">
        <f>IF('MATRIZ DE RIESGOS'!#REF!="","",'MATRIZ DE RIESGOS'!#REF!)</f>
        <v>#REF!</v>
      </c>
      <c r="AD115" s="6" t="e">
        <f>IF('MATRIZ DE RIESGOS'!#REF!="","",'MATRIZ DE RIESGOS'!#REF!)</f>
        <v>#REF!</v>
      </c>
      <c r="AE115" s="6" t="e">
        <f>IF('MATRIZ DE RIESGOS'!#REF!="","",'MATRIZ DE RIESGOS'!#REF!)</f>
        <v>#REF!</v>
      </c>
      <c r="AF115" s="45" t="e">
        <f>IF('MATRIZ DE RIESGOS'!#REF!="","",'MATRIZ DE RIESGOS'!#REF!)</f>
        <v>#REF!</v>
      </c>
      <c r="AG115" s="45" t="e">
        <f>IF('MATRIZ DE RIESGOS'!#REF!="","",'MATRIZ DE RIESGOS'!#REF!)</f>
        <v>#REF!</v>
      </c>
    </row>
    <row r="116" spans="2:33" s="1" customFormat="1" ht="15" x14ac:dyDescent="0.25">
      <c r="B116" s="43" t="e">
        <f>IF('MATRIZ DE RIESGOS'!#REF!="","",'MATRIZ DE RIESGOS'!#REF!)</f>
        <v>#REF!</v>
      </c>
      <c r="C116" s="43" t="e">
        <f>IF('MATRIZ DE RIESGOS'!#REF!="","",'MATRIZ DE RIESGOS'!#REF!)</f>
        <v>#REF!</v>
      </c>
      <c r="D116" s="44" t="e">
        <f>IF('MATRIZ DE RIESGOS'!#REF!="","",'MATRIZ DE RIESGOS'!#REF!)</f>
        <v>#REF!</v>
      </c>
      <c r="E116" s="6" t="e">
        <f>IF('MATRIZ DE RIESGOS'!#REF!="","",'MATRIZ DE RIESGOS'!#REF!)</f>
        <v>#REF!</v>
      </c>
      <c r="F116" s="6" t="e">
        <f>IF('MATRIZ DE RIESGOS'!#REF!="","",'MATRIZ DE RIESGOS'!#REF!)</f>
        <v>#REF!</v>
      </c>
      <c r="G116" s="6" t="e">
        <f>IF('MATRIZ DE RIESGOS'!#REF!="","",'MATRIZ DE RIESGOS'!#REF!)</f>
        <v>#REF!</v>
      </c>
      <c r="H116" s="6" t="e">
        <f>IF('MATRIZ DE RIESGOS'!#REF!="","",'MATRIZ DE RIESGOS'!#REF!)</f>
        <v>#REF!</v>
      </c>
      <c r="I116" s="6" t="e">
        <f>IF('MATRIZ DE RIESGOS'!#REF!="","",'MATRIZ DE RIESGOS'!#REF!)</f>
        <v>#REF!</v>
      </c>
      <c r="J116" s="6" t="e">
        <f>IF('MATRIZ DE RIESGOS'!#REF!="","",'MATRIZ DE RIESGOS'!#REF!)</f>
        <v>#REF!</v>
      </c>
      <c r="K116" s="6" t="e">
        <f>IF('MATRIZ DE RIESGOS'!#REF!="","",'MATRIZ DE RIESGOS'!#REF!)</f>
        <v>#REF!</v>
      </c>
      <c r="L116" s="6" t="e">
        <f>IF('MATRIZ DE RIESGOS'!#REF!="","",'MATRIZ DE RIESGOS'!#REF!)</f>
        <v>#REF!</v>
      </c>
      <c r="M116" s="6" t="e">
        <f>IF('MATRIZ DE RIESGOS'!#REF!="","",'MATRIZ DE RIESGOS'!#REF!)</f>
        <v>#REF!</v>
      </c>
      <c r="N116" s="6" t="e">
        <f>IF('MATRIZ DE RIESGOS'!#REF!="","",'MATRIZ DE RIESGOS'!#REF!)</f>
        <v>#REF!</v>
      </c>
      <c r="O116" s="6" t="e">
        <f>IF('MATRIZ DE RIESGOS'!#REF!="","",'MATRIZ DE RIESGOS'!#REF!)</f>
        <v>#REF!</v>
      </c>
      <c r="P116" s="6" t="e">
        <f>IF('MATRIZ DE RIESGOS'!#REF!="","",'MATRIZ DE RIESGOS'!#REF!)</f>
        <v>#REF!</v>
      </c>
      <c r="Q116" s="6" t="e">
        <f>IF('MATRIZ DE RIESGOS'!#REF!="","",'MATRIZ DE RIESGOS'!#REF!)</f>
        <v>#REF!</v>
      </c>
      <c r="R116" s="6" t="e">
        <f>IF('MATRIZ DE RIESGOS'!#REF!="","",'MATRIZ DE RIESGOS'!#REF!)</f>
        <v>#REF!</v>
      </c>
      <c r="S116" s="47" t="e">
        <f>IF('MATRIZ DE RIESGOS'!#REF!="","",'MATRIZ DE RIESGOS'!#REF!)</f>
        <v>#REF!</v>
      </c>
      <c r="T116" s="47" t="e">
        <f>IF('MATRIZ DE RIESGOS'!#REF!="","",'MATRIZ DE RIESGOS'!#REF!)</f>
        <v>#REF!</v>
      </c>
      <c r="U116" s="43" t="e">
        <f>IF('MATRIZ DE RIESGOS'!#REF!="","",'MATRIZ DE RIESGOS'!#REF!)</f>
        <v>#REF!</v>
      </c>
      <c r="V116" s="43" t="e">
        <f>IF('MATRIZ DE RIESGOS'!#REF!="","",'MATRIZ DE RIESGOS'!#REF!)</f>
        <v>#REF!</v>
      </c>
      <c r="W116" s="43" t="e">
        <f>IF('MATRIZ DE RIESGOS'!#REF!="","",'MATRIZ DE RIESGOS'!#REF!)</f>
        <v>#REF!</v>
      </c>
      <c r="X116" s="43" t="e">
        <f>IF('MATRIZ DE RIESGOS'!#REF!="","",'MATRIZ DE RIESGOS'!#REF!)</f>
        <v>#REF!</v>
      </c>
      <c r="Y116" s="46" t="e">
        <f>IF('MATRIZ DE RIESGOS'!#REF!="","",'MATRIZ DE RIESGOS'!#REF!)</f>
        <v>#REF!</v>
      </c>
      <c r="Z116" s="81" t="e">
        <f>IF('MATRIZ DE RIESGOS'!#REF!="","",'MATRIZ DE RIESGOS'!#REF!)</f>
        <v>#REF!</v>
      </c>
      <c r="AA116" s="6" t="e">
        <f>IF('MATRIZ DE RIESGOS'!#REF!="","",'MATRIZ DE RIESGOS'!#REF!)</f>
        <v>#REF!</v>
      </c>
      <c r="AB116" s="6" t="e">
        <f>IF('MATRIZ DE RIESGOS'!#REF!="","",'MATRIZ DE RIESGOS'!#REF!)</f>
        <v>#REF!</v>
      </c>
      <c r="AC116" s="6" t="e">
        <f>IF('MATRIZ DE RIESGOS'!#REF!="","",'MATRIZ DE RIESGOS'!#REF!)</f>
        <v>#REF!</v>
      </c>
      <c r="AD116" s="6" t="e">
        <f>IF('MATRIZ DE RIESGOS'!#REF!="","",'MATRIZ DE RIESGOS'!#REF!)</f>
        <v>#REF!</v>
      </c>
      <c r="AE116" s="6" t="e">
        <f>IF('MATRIZ DE RIESGOS'!#REF!="","",'MATRIZ DE RIESGOS'!#REF!)</f>
        <v>#REF!</v>
      </c>
      <c r="AF116" s="45" t="e">
        <f>IF('MATRIZ DE RIESGOS'!#REF!="","",'MATRIZ DE RIESGOS'!#REF!)</f>
        <v>#REF!</v>
      </c>
      <c r="AG116" s="45" t="e">
        <f>IF('MATRIZ DE RIESGOS'!#REF!="","",'MATRIZ DE RIESGOS'!#REF!)</f>
        <v>#REF!</v>
      </c>
    </row>
    <row r="117" spans="2:33" s="1" customFormat="1" ht="15" x14ac:dyDescent="0.25">
      <c r="B117" s="43" t="e">
        <f>IF('MATRIZ DE RIESGOS'!#REF!="","",'MATRIZ DE RIESGOS'!#REF!)</f>
        <v>#REF!</v>
      </c>
      <c r="C117" s="43" t="e">
        <f>IF('MATRIZ DE RIESGOS'!#REF!="","",'MATRIZ DE RIESGOS'!#REF!)</f>
        <v>#REF!</v>
      </c>
      <c r="D117" s="44" t="e">
        <f>IF('MATRIZ DE RIESGOS'!#REF!="","",'MATRIZ DE RIESGOS'!#REF!)</f>
        <v>#REF!</v>
      </c>
      <c r="E117" s="6" t="e">
        <f>IF('MATRIZ DE RIESGOS'!#REF!="","",'MATRIZ DE RIESGOS'!#REF!)</f>
        <v>#REF!</v>
      </c>
      <c r="F117" s="6" t="e">
        <f>IF('MATRIZ DE RIESGOS'!#REF!="","",'MATRIZ DE RIESGOS'!#REF!)</f>
        <v>#REF!</v>
      </c>
      <c r="G117" s="6" t="e">
        <f>IF('MATRIZ DE RIESGOS'!#REF!="","",'MATRIZ DE RIESGOS'!#REF!)</f>
        <v>#REF!</v>
      </c>
      <c r="H117" s="6" t="e">
        <f>IF('MATRIZ DE RIESGOS'!#REF!="","",'MATRIZ DE RIESGOS'!#REF!)</f>
        <v>#REF!</v>
      </c>
      <c r="I117" s="6" t="e">
        <f>IF('MATRIZ DE RIESGOS'!#REF!="","",'MATRIZ DE RIESGOS'!#REF!)</f>
        <v>#REF!</v>
      </c>
      <c r="J117" s="6" t="e">
        <f>IF('MATRIZ DE RIESGOS'!#REF!="","",'MATRIZ DE RIESGOS'!#REF!)</f>
        <v>#REF!</v>
      </c>
      <c r="K117" s="6" t="e">
        <f>IF('MATRIZ DE RIESGOS'!#REF!="","",'MATRIZ DE RIESGOS'!#REF!)</f>
        <v>#REF!</v>
      </c>
      <c r="L117" s="6" t="e">
        <f>IF('MATRIZ DE RIESGOS'!#REF!="","",'MATRIZ DE RIESGOS'!#REF!)</f>
        <v>#REF!</v>
      </c>
      <c r="M117" s="6" t="e">
        <f>IF('MATRIZ DE RIESGOS'!#REF!="","",'MATRIZ DE RIESGOS'!#REF!)</f>
        <v>#REF!</v>
      </c>
      <c r="N117" s="6" t="e">
        <f>IF('MATRIZ DE RIESGOS'!#REF!="","",'MATRIZ DE RIESGOS'!#REF!)</f>
        <v>#REF!</v>
      </c>
      <c r="O117" s="6" t="e">
        <f>IF('MATRIZ DE RIESGOS'!#REF!="","",'MATRIZ DE RIESGOS'!#REF!)</f>
        <v>#REF!</v>
      </c>
      <c r="P117" s="6" t="e">
        <f>IF('MATRIZ DE RIESGOS'!#REF!="","",'MATRIZ DE RIESGOS'!#REF!)</f>
        <v>#REF!</v>
      </c>
      <c r="Q117" s="6" t="e">
        <f>IF('MATRIZ DE RIESGOS'!#REF!="","",'MATRIZ DE RIESGOS'!#REF!)</f>
        <v>#REF!</v>
      </c>
      <c r="R117" s="6" t="e">
        <f>IF('MATRIZ DE RIESGOS'!#REF!="","",'MATRIZ DE RIESGOS'!#REF!)</f>
        <v>#REF!</v>
      </c>
      <c r="S117" s="47" t="e">
        <f>IF('MATRIZ DE RIESGOS'!#REF!="","",'MATRIZ DE RIESGOS'!#REF!)</f>
        <v>#REF!</v>
      </c>
      <c r="T117" s="47" t="e">
        <f>IF('MATRIZ DE RIESGOS'!#REF!="","",'MATRIZ DE RIESGOS'!#REF!)</f>
        <v>#REF!</v>
      </c>
      <c r="U117" s="43" t="e">
        <f>IF('MATRIZ DE RIESGOS'!#REF!="","",'MATRIZ DE RIESGOS'!#REF!)</f>
        <v>#REF!</v>
      </c>
      <c r="V117" s="43" t="e">
        <f>IF('MATRIZ DE RIESGOS'!#REF!="","",'MATRIZ DE RIESGOS'!#REF!)</f>
        <v>#REF!</v>
      </c>
      <c r="W117" s="43" t="e">
        <f>IF('MATRIZ DE RIESGOS'!#REF!="","",'MATRIZ DE RIESGOS'!#REF!)</f>
        <v>#REF!</v>
      </c>
      <c r="X117" s="43" t="e">
        <f>IF('MATRIZ DE RIESGOS'!#REF!="","",'MATRIZ DE RIESGOS'!#REF!)</f>
        <v>#REF!</v>
      </c>
      <c r="Y117" s="46" t="e">
        <f>IF('MATRIZ DE RIESGOS'!#REF!="","",'MATRIZ DE RIESGOS'!#REF!)</f>
        <v>#REF!</v>
      </c>
      <c r="Z117" s="81" t="e">
        <f>IF('MATRIZ DE RIESGOS'!#REF!="","",'MATRIZ DE RIESGOS'!#REF!)</f>
        <v>#REF!</v>
      </c>
      <c r="AA117" s="6" t="e">
        <f>IF('MATRIZ DE RIESGOS'!#REF!="","",'MATRIZ DE RIESGOS'!#REF!)</f>
        <v>#REF!</v>
      </c>
      <c r="AB117" s="6" t="e">
        <f>IF('MATRIZ DE RIESGOS'!#REF!="","",'MATRIZ DE RIESGOS'!#REF!)</f>
        <v>#REF!</v>
      </c>
      <c r="AC117" s="6" t="e">
        <f>IF('MATRIZ DE RIESGOS'!#REF!="","",'MATRIZ DE RIESGOS'!#REF!)</f>
        <v>#REF!</v>
      </c>
      <c r="AD117" s="6" t="e">
        <f>IF('MATRIZ DE RIESGOS'!#REF!="","",'MATRIZ DE RIESGOS'!#REF!)</f>
        <v>#REF!</v>
      </c>
      <c r="AE117" s="6" t="e">
        <f>IF('MATRIZ DE RIESGOS'!#REF!="","",'MATRIZ DE RIESGOS'!#REF!)</f>
        <v>#REF!</v>
      </c>
      <c r="AF117" s="45" t="e">
        <f>IF('MATRIZ DE RIESGOS'!#REF!="","",'MATRIZ DE RIESGOS'!#REF!)</f>
        <v>#REF!</v>
      </c>
      <c r="AG117" s="45" t="e">
        <f>IF('MATRIZ DE RIESGOS'!#REF!="","",'MATRIZ DE RIESGOS'!#REF!)</f>
        <v>#REF!</v>
      </c>
    </row>
    <row r="118" spans="2:33" s="1" customFormat="1" ht="15" x14ac:dyDescent="0.25">
      <c r="B118" s="43" t="e">
        <f>IF('MATRIZ DE RIESGOS'!#REF!="","",'MATRIZ DE RIESGOS'!#REF!)</f>
        <v>#REF!</v>
      </c>
      <c r="C118" s="43" t="e">
        <f>IF('MATRIZ DE RIESGOS'!#REF!="","",'MATRIZ DE RIESGOS'!#REF!)</f>
        <v>#REF!</v>
      </c>
      <c r="D118" s="44" t="e">
        <f>IF('MATRIZ DE RIESGOS'!#REF!="","",'MATRIZ DE RIESGOS'!#REF!)</f>
        <v>#REF!</v>
      </c>
      <c r="E118" s="6" t="e">
        <f>IF('MATRIZ DE RIESGOS'!#REF!="","",'MATRIZ DE RIESGOS'!#REF!)</f>
        <v>#REF!</v>
      </c>
      <c r="F118" s="6" t="e">
        <f>IF('MATRIZ DE RIESGOS'!#REF!="","",'MATRIZ DE RIESGOS'!#REF!)</f>
        <v>#REF!</v>
      </c>
      <c r="G118" s="6" t="e">
        <f>IF('MATRIZ DE RIESGOS'!#REF!="","",'MATRIZ DE RIESGOS'!#REF!)</f>
        <v>#REF!</v>
      </c>
      <c r="H118" s="6" t="e">
        <f>IF('MATRIZ DE RIESGOS'!#REF!="","",'MATRIZ DE RIESGOS'!#REF!)</f>
        <v>#REF!</v>
      </c>
      <c r="I118" s="6" t="e">
        <f>IF('MATRIZ DE RIESGOS'!#REF!="","",'MATRIZ DE RIESGOS'!#REF!)</f>
        <v>#REF!</v>
      </c>
      <c r="J118" s="6" t="e">
        <f>IF('MATRIZ DE RIESGOS'!#REF!="","",'MATRIZ DE RIESGOS'!#REF!)</f>
        <v>#REF!</v>
      </c>
      <c r="K118" s="6" t="e">
        <f>IF('MATRIZ DE RIESGOS'!#REF!="","",'MATRIZ DE RIESGOS'!#REF!)</f>
        <v>#REF!</v>
      </c>
      <c r="L118" s="6" t="e">
        <f>IF('MATRIZ DE RIESGOS'!#REF!="","",'MATRIZ DE RIESGOS'!#REF!)</f>
        <v>#REF!</v>
      </c>
      <c r="M118" s="6" t="e">
        <f>IF('MATRIZ DE RIESGOS'!#REF!="","",'MATRIZ DE RIESGOS'!#REF!)</f>
        <v>#REF!</v>
      </c>
      <c r="N118" s="6" t="e">
        <f>IF('MATRIZ DE RIESGOS'!#REF!="","",'MATRIZ DE RIESGOS'!#REF!)</f>
        <v>#REF!</v>
      </c>
      <c r="O118" s="6" t="e">
        <f>IF('MATRIZ DE RIESGOS'!#REF!="","",'MATRIZ DE RIESGOS'!#REF!)</f>
        <v>#REF!</v>
      </c>
      <c r="P118" s="6" t="e">
        <f>IF('MATRIZ DE RIESGOS'!#REF!="","",'MATRIZ DE RIESGOS'!#REF!)</f>
        <v>#REF!</v>
      </c>
      <c r="Q118" s="6" t="e">
        <f>IF('MATRIZ DE RIESGOS'!#REF!="","",'MATRIZ DE RIESGOS'!#REF!)</f>
        <v>#REF!</v>
      </c>
      <c r="R118" s="6" t="e">
        <f>IF('MATRIZ DE RIESGOS'!#REF!="","",'MATRIZ DE RIESGOS'!#REF!)</f>
        <v>#REF!</v>
      </c>
      <c r="S118" s="47" t="e">
        <f>IF('MATRIZ DE RIESGOS'!#REF!="","",'MATRIZ DE RIESGOS'!#REF!)</f>
        <v>#REF!</v>
      </c>
      <c r="T118" s="47" t="e">
        <f>IF('MATRIZ DE RIESGOS'!#REF!="","",'MATRIZ DE RIESGOS'!#REF!)</f>
        <v>#REF!</v>
      </c>
      <c r="U118" s="43" t="e">
        <f>IF('MATRIZ DE RIESGOS'!#REF!="","",'MATRIZ DE RIESGOS'!#REF!)</f>
        <v>#REF!</v>
      </c>
      <c r="V118" s="43" t="e">
        <f>IF('MATRIZ DE RIESGOS'!#REF!="","",'MATRIZ DE RIESGOS'!#REF!)</f>
        <v>#REF!</v>
      </c>
      <c r="W118" s="43" t="e">
        <f>IF('MATRIZ DE RIESGOS'!#REF!="","",'MATRIZ DE RIESGOS'!#REF!)</f>
        <v>#REF!</v>
      </c>
      <c r="X118" s="43" t="e">
        <f>IF('MATRIZ DE RIESGOS'!#REF!="","",'MATRIZ DE RIESGOS'!#REF!)</f>
        <v>#REF!</v>
      </c>
      <c r="Y118" s="46" t="e">
        <f>IF('MATRIZ DE RIESGOS'!#REF!="","",'MATRIZ DE RIESGOS'!#REF!)</f>
        <v>#REF!</v>
      </c>
      <c r="Z118" s="81" t="e">
        <f>IF('MATRIZ DE RIESGOS'!#REF!="","",'MATRIZ DE RIESGOS'!#REF!)</f>
        <v>#REF!</v>
      </c>
      <c r="AA118" s="6" t="e">
        <f>IF('MATRIZ DE RIESGOS'!#REF!="","",'MATRIZ DE RIESGOS'!#REF!)</f>
        <v>#REF!</v>
      </c>
      <c r="AB118" s="6" t="e">
        <f>IF('MATRIZ DE RIESGOS'!#REF!="","",'MATRIZ DE RIESGOS'!#REF!)</f>
        <v>#REF!</v>
      </c>
      <c r="AC118" s="6" t="e">
        <f>IF('MATRIZ DE RIESGOS'!#REF!="","",'MATRIZ DE RIESGOS'!#REF!)</f>
        <v>#REF!</v>
      </c>
      <c r="AD118" s="6" t="e">
        <f>IF('MATRIZ DE RIESGOS'!#REF!="","",'MATRIZ DE RIESGOS'!#REF!)</f>
        <v>#REF!</v>
      </c>
      <c r="AE118" s="6" t="e">
        <f>IF('MATRIZ DE RIESGOS'!#REF!="","",'MATRIZ DE RIESGOS'!#REF!)</f>
        <v>#REF!</v>
      </c>
      <c r="AF118" s="45" t="e">
        <f>IF('MATRIZ DE RIESGOS'!#REF!="","",'MATRIZ DE RIESGOS'!#REF!)</f>
        <v>#REF!</v>
      </c>
      <c r="AG118" s="45" t="e">
        <f>IF('MATRIZ DE RIESGOS'!#REF!="","",'MATRIZ DE RIESGOS'!#REF!)</f>
        <v>#REF!</v>
      </c>
    </row>
    <row r="119" spans="2:33" s="1" customFormat="1" ht="15" x14ac:dyDescent="0.25">
      <c r="B119" s="43" t="e">
        <f>IF('MATRIZ DE RIESGOS'!#REF!="","",'MATRIZ DE RIESGOS'!#REF!)</f>
        <v>#REF!</v>
      </c>
      <c r="C119" s="43" t="e">
        <f>IF('MATRIZ DE RIESGOS'!#REF!="","",'MATRIZ DE RIESGOS'!#REF!)</f>
        <v>#REF!</v>
      </c>
      <c r="D119" s="44" t="e">
        <f>IF('MATRIZ DE RIESGOS'!#REF!="","",'MATRIZ DE RIESGOS'!#REF!)</f>
        <v>#REF!</v>
      </c>
      <c r="E119" s="6" t="e">
        <f>IF('MATRIZ DE RIESGOS'!#REF!="","",'MATRIZ DE RIESGOS'!#REF!)</f>
        <v>#REF!</v>
      </c>
      <c r="F119" s="6" t="e">
        <f>IF('MATRIZ DE RIESGOS'!#REF!="","",'MATRIZ DE RIESGOS'!#REF!)</f>
        <v>#REF!</v>
      </c>
      <c r="G119" s="6" t="e">
        <f>IF('MATRIZ DE RIESGOS'!#REF!="","",'MATRIZ DE RIESGOS'!#REF!)</f>
        <v>#REF!</v>
      </c>
      <c r="H119" s="6" t="e">
        <f>IF('MATRIZ DE RIESGOS'!#REF!="","",'MATRIZ DE RIESGOS'!#REF!)</f>
        <v>#REF!</v>
      </c>
      <c r="I119" s="6" t="e">
        <f>IF('MATRIZ DE RIESGOS'!#REF!="","",'MATRIZ DE RIESGOS'!#REF!)</f>
        <v>#REF!</v>
      </c>
      <c r="J119" s="6" t="e">
        <f>IF('MATRIZ DE RIESGOS'!#REF!="","",'MATRIZ DE RIESGOS'!#REF!)</f>
        <v>#REF!</v>
      </c>
      <c r="K119" s="6" t="e">
        <f>IF('MATRIZ DE RIESGOS'!#REF!="","",'MATRIZ DE RIESGOS'!#REF!)</f>
        <v>#REF!</v>
      </c>
      <c r="L119" s="6" t="e">
        <f>IF('MATRIZ DE RIESGOS'!#REF!="","",'MATRIZ DE RIESGOS'!#REF!)</f>
        <v>#REF!</v>
      </c>
      <c r="M119" s="6" t="e">
        <f>IF('MATRIZ DE RIESGOS'!#REF!="","",'MATRIZ DE RIESGOS'!#REF!)</f>
        <v>#REF!</v>
      </c>
      <c r="N119" s="6" t="e">
        <f>IF('MATRIZ DE RIESGOS'!#REF!="","",'MATRIZ DE RIESGOS'!#REF!)</f>
        <v>#REF!</v>
      </c>
      <c r="O119" s="6" t="e">
        <f>IF('MATRIZ DE RIESGOS'!#REF!="","",'MATRIZ DE RIESGOS'!#REF!)</f>
        <v>#REF!</v>
      </c>
      <c r="P119" s="6" t="e">
        <f>IF('MATRIZ DE RIESGOS'!#REF!="","",'MATRIZ DE RIESGOS'!#REF!)</f>
        <v>#REF!</v>
      </c>
      <c r="Q119" s="6" t="e">
        <f>IF('MATRIZ DE RIESGOS'!#REF!="","",'MATRIZ DE RIESGOS'!#REF!)</f>
        <v>#REF!</v>
      </c>
      <c r="R119" s="6" t="e">
        <f>IF('MATRIZ DE RIESGOS'!#REF!="","",'MATRIZ DE RIESGOS'!#REF!)</f>
        <v>#REF!</v>
      </c>
      <c r="S119" s="47" t="e">
        <f>IF('MATRIZ DE RIESGOS'!#REF!="","",'MATRIZ DE RIESGOS'!#REF!)</f>
        <v>#REF!</v>
      </c>
      <c r="T119" s="47" t="e">
        <f>IF('MATRIZ DE RIESGOS'!#REF!="","",'MATRIZ DE RIESGOS'!#REF!)</f>
        <v>#REF!</v>
      </c>
      <c r="U119" s="43" t="e">
        <f>IF('MATRIZ DE RIESGOS'!#REF!="","",'MATRIZ DE RIESGOS'!#REF!)</f>
        <v>#REF!</v>
      </c>
      <c r="V119" s="43" t="e">
        <f>IF('MATRIZ DE RIESGOS'!#REF!="","",'MATRIZ DE RIESGOS'!#REF!)</f>
        <v>#REF!</v>
      </c>
      <c r="W119" s="43" t="e">
        <f>IF('MATRIZ DE RIESGOS'!#REF!="","",'MATRIZ DE RIESGOS'!#REF!)</f>
        <v>#REF!</v>
      </c>
      <c r="X119" s="43" t="e">
        <f>IF('MATRIZ DE RIESGOS'!#REF!="","",'MATRIZ DE RIESGOS'!#REF!)</f>
        <v>#REF!</v>
      </c>
      <c r="Y119" s="46" t="e">
        <f>IF('MATRIZ DE RIESGOS'!#REF!="","",'MATRIZ DE RIESGOS'!#REF!)</f>
        <v>#REF!</v>
      </c>
      <c r="Z119" s="81" t="e">
        <f>IF('MATRIZ DE RIESGOS'!#REF!="","",'MATRIZ DE RIESGOS'!#REF!)</f>
        <v>#REF!</v>
      </c>
      <c r="AA119" s="6" t="e">
        <f>IF('MATRIZ DE RIESGOS'!#REF!="","",'MATRIZ DE RIESGOS'!#REF!)</f>
        <v>#REF!</v>
      </c>
      <c r="AB119" s="6" t="e">
        <f>IF('MATRIZ DE RIESGOS'!#REF!="","",'MATRIZ DE RIESGOS'!#REF!)</f>
        <v>#REF!</v>
      </c>
      <c r="AC119" s="6" t="e">
        <f>IF('MATRIZ DE RIESGOS'!#REF!="","",'MATRIZ DE RIESGOS'!#REF!)</f>
        <v>#REF!</v>
      </c>
      <c r="AD119" s="6" t="e">
        <f>IF('MATRIZ DE RIESGOS'!#REF!="","",'MATRIZ DE RIESGOS'!#REF!)</f>
        <v>#REF!</v>
      </c>
      <c r="AE119" s="6" t="e">
        <f>IF('MATRIZ DE RIESGOS'!#REF!="","",'MATRIZ DE RIESGOS'!#REF!)</f>
        <v>#REF!</v>
      </c>
      <c r="AF119" s="45" t="e">
        <f>IF('MATRIZ DE RIESGOS'!#REF!="","",'MATRIZ DE RIESGOS'!#REF!)</f>
        <v>#REF!</v>
      </c>
      <c r="AG119" s="45" t="e">
        <f>IF('MATRIZ DE RIESGOS'!#REF!="","",'MATRIZ DE RIESGOS'!#REF!)</f>
        <v>#REF!</v>
      </c>
    </row>
    <row r="120" spans="2:33" s="1" customFormat="1" ht="15" x14ac:dyDescent="0.25">
      <c r="B120" s="43" t="e">
        <f>IF('MATRIZ DE RIESGOS'!#REF!="","",'MATRIZ DE RIESGOS'!#REF!)</f>
        <v>#REF!</v>
      </c>
      <c r="C120" s="43" t="e">
        <f>IF('MATRIZ DE RIESGOS'!#REF!="","",'MATRIZ DE RIESGOS'!#REF!)</f>
        <v>#REF!</v>
      </c>
      <c r="D120" s="44" t="e">
        <f>IF('MATRIZ DE RIESGOS'!#REF!="","",'MATRIZ DE RIESGOS'!#REF!)</f>
        <v>#REF!</v>
      </c>
      <c r="E120" s="6" t="e">
        <f>IF('MATRIZ DE RIESGOS'!#REF!="","",'MATRIZ DE RIESGOS'!#REF!)</f>
        <v>#REF!</v>
      </c>
      <c r="F120" s="6" t="e">
        <f>IF('MATRIZ DE RIESGOS'!#REF!="","",'MATRIZ DE RIESGOS'!#REF!)</f>
        <v>#REF!</v>
      </c>
      <c r="G120" s="6" t="e">
        <f>IF('MATRIZ DE RIESGOS'!#REF!="","",'MATRIZ DE RIESGOS'!#REF!)</f>
        <v>#REF!</v>
      </c>
      <c r="H120" s="6" t="e">
        <f>IF('MATRIZ DE RIESGOS'!#REF!="","",'MATRIZ DE RIESGOS'!#REF!)</f>
        <v>#REF!</v>
      </c>
      <c r="I120" s="6" t="e">
        <f>IF('MATRIZ DE RIESGOS'!#REF!="","",'MATRIZ DE RIESGOS'!#REF!)</f>
        <v>#REF!</v>
      </c>
      <c r="J120" s="6" t="e">
        <f>IF('MATRIZ DE RIESGOS'!#REF!="","",'MATRIZ DE RIESGOS'!#REF!)</f>
        <v>#REF!</v>
      </c>
      <c r="K120" s="6" t="e">
        <f>IF('MATRIZ DE RIESGOS'!#REF!="","",'MATRIZ DE RIESGOS'!#REF!)</f>
        <v>#REF!</v>
      </c>
      <c r="L120" s="6" t="e">
        <f>IF('MATRIZ DE RIESGOS'!#REF!="","",'MATRIZ DE RIESGOS'!#REF!)</f>
        <v>#REF!</v>
      </c>
      <c r="M120" s="6" t="e">
        <f>IF('MATRIZ DE RIESGOS'!#REF!="","",'MATRIZ DE RIESGOS'!#REF!)</f>
        <v>#REF!</v>
      </c>
      <c r="N120" s="6" t="e">
        <f>IF('MATRIZ DE RIESGOS'!#REF!="","",'MATRIZ DE RIESGOS'!#REF!)</f>
        <v>#REF!</v>
      </c>
      <c r="O120" s="6" t="e">
        <f>IF('MATRIZ DE RIESGOS'!#REF!="","",'MATRIZ DE RIESGOS'!#REF!)</f>
        <v>#REF!</v>
      </c>
      <c r="P120" s="6" t="e">
        <f>IF('MATRIZ DE RIESGOS'!#REF!="","",'MATRIZ DE RIESGOS'!#REF!)</f>
        <v>#REF!</v>
      </c>
      <c r="Q120" s="6" t="e">
        <f>IF('MATRIZ DE RIESGOS'!#REF!="","",'MATRIZ DE RIESGOS'!#REF!)</f>
        <v>#REF!</v>
      </c>
      <c r="R120" s="6" t="e">
        <f>IF('MATRIZ DE RIESGOS'!#REF!="","",'MATRIZ DE RIESGOS'!#REF!)</f>
        <v>#REF!</v>
      </c>
      <c r="S120" s="47" t="e">
        <f>IF('MATRIZ DE RIESGOS'!#REF!="","",'MATRIZ DE RIESGOS'!#REF!)</f>
        <v>#REF!</v>
      </c>
      <c r="T120" s="47" t="e">
        <f>IF('MATRIZ DE RIESGOS'!#REF!="","",'MATRIZ DE RIESGOS'!#REF!)</f>
        <v>#REF!</v>
      </c>
      <c r="U120" s="43" t="e">
        <f>IF('MATRIZ DE RIESGOS'!#REF!="","",'MATRIZ DE RIESGOS'!#REF!)</f>
        <v>#REF!</v>
      </c>
      <c r="V120" s="43" t="e">
        <f>IF('MATRIZ DE RIESGOS'!#REF!="","",'MATRIZ DE RIESGOS'!#REF!)</f>
        <v>#REF!</v>
      </c>
      <c r="W120" s="43" t="e">
        <f>IF('MATRIZ DE RIESGOS'!#REF!="","",'MATRIZ DE RIESGOS'!#REF!)</f>
        <v>#REF!</v>
      </c>
      <c r="X120" s="43" t="e">
        <f>IF('MATRIZ DE RIESGOS'!#REF!="","",'MATRIZ DE RIESGOS'!#REF!)</f>
        <v>#REF!</v>
      </c>
      <c r="Y120" s="46" t="e">
        <f>IF('MATRIZ DE RIESGOS'!#REF!="","",'MATRIZ DE RIESGOS'!#REF!)</f>
        <v>#REF!</v>
      </c>
      <c r="Z120" s="81" t="e">
        <f>IF('MATRIZ DE RIESGOS'!#REF!="","",'MATRIZ DE RIESGOS'!#REF!)</f>
        <v>#REF!</v>
      </c>
      <c r="AA120" s="6" t="e">
        <f>IF('MATRIZ DE RIESGOS'!#REF!="","",'MATRIZ DE RIESGOS'!#REF!)</f>
        <v>#REF!</v>
      </c>
      <c r="AB120" s="6" t="e">
        <f>IF('MATRIZ DE RIESGOS'!#REF!="","",'MATRIZ DE RIESGOS'!#REF!)</f>
        <v>#REF!</v>
      </c>
      <c r="AC120" s="6" t="e">
        <f>IF('MATRIZ DE RIESGOS'!#REF!="","",'MATRIZ DE RIESGOS'!#REF!)</f>
        <v>#REF!</v>
      </c>
      <c r="AD120" s="6" t="e">
        <f>IF('MATRIZ DE RIESGOS'!#REF!="","",'MATRIZ DE RIESGOS'!#REF!)</f>
        <v>#REF!</v>
      </c>
      <c r="AE120" s="6" t="e">
        <f>IF('MATRIZ DE RIESGOS'!#REF!="","",'MATRIZ DE RIESGOS'!#REF!)</f>
        <v>#REF!</v>
      </c>
      <c r="AF120" s="45" t="e">
        <f>IF('MATRIZ DE RIESGOS'!#REF!="","",'MATRIZ DE RIESGOS'!#REF!)</f>
        <v>#REF!</v>
      </c>
      <c r="AG120" s="45" t="e">
        <f>IF('MATRIZ DE RIESGOS'!#REF!="","",'MATRIZ DE RIESGOS'!#REF!)</f>
        <v>#REF!</v>
      </c>
    </row>
    <row r="121" spans="2:33" s="1" customFormat="1" ht="15" x14ac:dyDescent="0.25">
      <c r="B121" s="43" t="e">
        <f>IF('MATRIZ DE RIESGOS'!#REF!="","",'MATRIZ DE RIESGOS'!#REF!)</f>
        <v>#REF!</v>
      </c>
      <c r="C121" s="43" t="e">
        <f>IF('MATRIZ DE RIESGOS'!#REF!="","",'MATRIZ DE RIESGOS'!#REF!)</f>
        <v>#REF!</v>
      </c>
      <c r="D121" s="44" t="e">
        <f>IF('MATRIZ DE RIESGOS'!#REF!="","",'MATRIZ DE RIESGOS'!#REF!)</f>
        <v>#REF!</v>
      </c>
      <c r="E121" s="6" t="e">
        <f>IF('MATRIZ DE RIESGOS'!#REF!="","",'MATRIZ DE RIESGOS'!#REF!)</f>
        <v>#REF!</v>
      </c>
      <c r="F121" s="6" t="e">
        <f>IF('MATRIZ DE RIESGOS'!#REF!="","",'MATRIZ DE RIESGOS'!#REF!)</f>
        <v>#REF!</v>
      </c>
      <c r="G121" s="6" t="e">
        <f>IF('MATRIZ DE RIESGOS'!#REF!="","",'MATRIZ DE RIESGOS'!#REF!)</f>
        <v>#REF!</v>
      </c>
      <c r="H121" s="6" t="e">
        <f>IF('MATRIZ DE RIESGOS'!#REF!="","",'MATRIZ DE RIESGOS'!#REF!)</f>
        <v>#REF!</v>
      </c>
      <c r="I121" s="6" t="e">
        <f>IF('MATRIZ DE RIESGOS'!#REF!="","",'MATRIZ DE RIESGOS'!#REF!)</f>
        <v>#REF!</v>
      </c>
      <c r="J121" s="6" t="e">
        <f>IF('MATRIZ DE RIESGOS'!#REF!="","",'MATRIZ DE RIESGOS'!#REF!)</f>
        <v>#REF!</v>
      </c>
      <c r="K121" s="6" t="e">
        <f>IF('MATRIZ DE RIESGOS'!#REF!="","",'MATRIZ DE RIESGOS'!#REF!)</f>
        <v>#REF!</v>
      </c>
      <c r="L121" s="6" t="e">
        <f>IF('MATRIZ DE RIESGOS'!#REF!="","",'MATRIZ DE RIESGOS'!#REF!)</f>
        <v>#REF!</v>
      </c>
      <c r="M121" s="6" t="e">
        <f>IF('MATRIZ DE RIESGOS'!#REF!="","",'MATRIZ DE RIESGOS'!#REF!)</f>
        <v>#REF!</v>
      </c>
      <c r="N121" s="6" t="e">
        <f>IF('MATRIZ DE RIESGOS'!#REF!="","",'MATRIZ DE RIESGOS'!#REF!)</f>
        <v>#REF!</v>
      </c>
      <c r="O121" s="6" t="e">
        <f>IF('MATRIZ DE RIESGOS'!#REF!="","",'MATRIZ DE RIESGOS'!#REF!)</f>
        <v>#REF!</v>
      </c>
      <c r="P121" s="6" t="e">
        <f>IF('MATRIZ DE RIESGOS'!#REF!="","",'MATRIZ DE RIESGOS'!#REF!)</f>
        <v>#REF!</v>
      </c>
      <c r="Q121" s="6" t="e">
        <f>IF('MATRIZ DE RIESGOS'!#REF!="","",'MATRIZ DE RIESGOS'!#REF!)</f>
        <v>#REF!</v>
      </c>
      <c r="R121" s="6" t="e">
        <f>IF('MATRIZ DE RIESGOS'!#REF!="","",'MATRIZ DE RIESGOS'!#REF!)</f>
        <v>#REF!</v>
      </c>
      <c r="S121" s="47" t="e">
        <f>IF('MATRIZ DE RIESGOS'!#REF!="","",'MATRIZ DE RIESGOS'!#REF!)</f>
        <v>#REF!</v>
      </c>
      <c r="T121" s="47" t="e">
        <f>IF('MATRIZ DE RIESGOS'!#REF!="","",'MATRIZ DE RIESGOS'!#REF!)</f>
        <v>#REF!</v>
      </c>
      <c r="U121" s="43" t="e">
        <f>IF('MATRIZ DE RIESGOS'!#REF!="","",'MATRIZ DE RIESGOS'!#REF!)</f>
        <v>#REF!</v>
      </c>
      <c r="V121" s="43" t="e">
        <f>IF('MATRIZ DE RIESGOS'!#REF!="","",'MATRIZ DE RIESGOS'!#REF!)</f>
        <v>#REF!</v>
      </c>
      <c r="W121" s="43" t="e">
        <f>IF('MATRIZ DE RIESGOS'!#REF!="","",'MATRIZ DE RIESGOS'!#REF!)</f>
        <v>#REF!</v>
      </c>
      <c r="X121" s="43" t="e">
        <f>IF('MATRIZ DE RIESGOS'!#REF!="","",'MATRIZ DE RIESGOS'!#REF!)</f>
        <v>#REF!</v>
      </c>
      <c r="Y121" s="46" t="e">
        <f>IF('MATRIZ DE RIESGOS'!#REF!="","",'MATRIZ DE RIESGOS'!#REF!)</f>
        <v>#REF!</v>
      </c>
      <c r="Z121" s="81" t="e">
        <f>IF('MATRIZ DE RIESGOS'!#REF!="","",'MATRIZ DE RIESGOS'!#REF!)</f>
        <v>#REF!</v>
      </c>
      <c r="AA121" s="6" t="e">
        <f>IF('MATRIZ DE RIESGOS'!#REF!="","",'MATRIZ DE RIESGOS'!#REF!)</f>
        <v>#REF!</v>
      </c>
      <c r="AB121" s="6" t="e">
        <f>IF('MATRIZ DE RIESGOS'!#REF!="","",'MATRIZ DE RIESGOS'!#REF!)</f>
        <v>#REF!</v>
      </c>
      <c r="AC121" s="6" t="e">
        <f>IF('MATRIZ DE RIESGOS'!#REF!="","",'MATRIZ DE RIESGOS'!#REF!)</f>
        <v>#REF!</v>
      </c>
      <c r="AD121" s="6" t="e">
        <f>IF('MATRIZ DE RIESGOS'!#REF!="","",'MATRIZ DE RIESGOS'!#REF!)</f>
        <v>#REF!</v>
      </c>
      <c r="AE121" s="6" t="e">
        <f>IF('MATRIZ DE RIESGOS'!#REF!="","",'MATRIZ DE RIESGOS'!#REF!)</f>
        <v>#REF!</v>
      </c>
      <c r="AF121" s="45" t="e">
        <f>IF('MATRIZ DE RIESGOS'!#REF!="","",'MATRIZ DE RIESGOS'!#REF!)</f>
        <v>#REF!</v>
      </c>
      <c r="AG121" s="45" t="e">
        <f>IF('MATRIZ DE RIESGOS'!#REF!="","",'MATRIZ DE RIESGOS'!#REF!)</f>
        <v>#REF!</v>
      </c>
    </row>
    <row r="122" spans="2:33" s="1" customFormat="1" ht="15" x14ac:dyDescent="0.25">
      <c r="B122" s="43" t="e">
        <f>IF('MATRIZ DE RIESGOS'!#REF!="","",'MATRIZ DE RIESGOS'!#REF!)</f>
        <v>#REF!</v>
      </c>
      <c r="C122" s="43" t="e">
        <f>IF('MATRIZ DE RIESGOS'!#REF!="","",'MATRIZ DE RIESGOS'!#REF!)</f>
        <v>#REF!</v>
      </c>
      <c r="D122" s="44" t="e">
        <f>IF('MATRIZ DE RIESGOS'!#REF!="","",'MATRIZ DE RIESGOS'!#REF!)</f>
        <v>#REF!</v>
      </c>
      <c r="E122" s="6" t="e">
        <f>IF('MATRIZ DE RIESGOS'!#REF!="","",'MATRIZ DE RIESGOS'!#REF!)</f>
        <v>#REF!</v>
      </c>
      <c r="F122" s="6" t="e">
        <f>IF('MATRIZ DE RIESGOS'!#REF!="","",'MATRIZ DE RIESGOS'!#REF!)</f>
        <v>#REF!</v>
      </c>
      <c r="G122" s="6" t="e">
        <f>IF('MATRIZ DE RIESGOS'!#REF!="","",'MATRIZ DE RIESGOS'!#REF!)</f>
        <v>#REF!</v>
      </c>
      <c r="H122" s="6" t="e">
        <f>IF('MATRIZ DE RIESGOS'!#REF!="","",'MATRIZ DE RIESGOS'!#REF!)</f>
        <v>#REF!</v>
      </c>
      <c r="I122" s="6" t="e">
        <f>IF('MATRIZ DE RIESGOS'!#REF!="","",'MATRIZ DE RIESGOS'!#REF!)</f>
        <v>#REF!</v>
      </c>
      <c r="J122" s="6" t="e">
        <f>IF('MATRIZ DE RIESGOS'!#REF!="","",'MATRIZ DE RIESGOS'!#REF!)</f>
        <v>#REF!</v>
      </c>
      <c r="K122" s="6" t="e">
        <f>IF('MATRIZ DE RIESGOS'!#REF!="","",'MATRIZ DE RIESGOS'!#REF!)</f>
        <v>#REF!</v>
      </c>
      <c r="L122" s="6" t="e">
        <f>IF('MATRIZ DE RIESGOS'!#REF!="","",'MATRIZ DE RIESGOS'!#REF!)</f>
        <v>#REF!</v>
      </c>
      <c r="M122" s="6" t="e">
        <f>IF('MATRIZ DE RIESGOS'!#REF!="","",'MATRIZ DE RIESGOS'!#REF!)</f>
        <v>#REF!</v>
      </c>
      <c r="N122" s="6" t="e">
        <f>IF('MATRIZ DE RIESGOS'!#REF!="","",'MATRIZ DE RIESGOS'!#REF!)</f>
        <v>#REF!</v>
      </c>
      <c r="O122" s="6" t="e">
        <f>IF('MATRIZ DE RIESGOS'!#REF!="","",'MATRIZ DE RIESGOS'!#REF!)</f>
        <v>#REF!</v>
      </c>
      <c r="P122" s="6" t="e">
        <f>IF('MATRIZ DE RIESGOS'!#REF!="","",'MATRIZ DE RIESGOS'!#REF!)</f>
        <v>#REF!</v>
      </c>
      <c r="Q122" s="6" t="e">
        <f>IF('MATRIZ DE RIESGOS'!#REF!="","",'MATRIZ DE RIESGOS'!#REF!)</f>
        <v>#REF!</v>
      </c>
      <c r="R122" s="6" t="e">
        <f>IF('MATRIZ DE RIESGOS'!#REF!="","",'MATRIZ DE RIESGOS'!#REF!)</f>
        <v>#REF!</v>
      </c>
      <c r="S122" s="47" t="e">
        <f>IF('MATRIZ DE RIESGOS'!#REF!="","",'MATRIZ DE RIESGOS'!#REF!)</f>
        <v>#REF!</v>
      </c>
      <c r="T122" s="47" t="e">
        <f>IF('MATRIZ DE RIESGOS'!#REF!="","",'MATRIZ DE RIESGOS'!#REF!)</f>
        <v>#REF!</v>
      </c>
      <c r="U122" s="43" t="e">
        <f>IF('MATRIZ DE RIESGOS'!#REF!="","",'MATRIZ DE RIESGOS'!#REF!)</f>
        <v>#REF!</v>
      </c>
      <c r="V122" s="43" t="e">
        <f>IF('MATRIZ DE RIESGOS'!#REF!="","",'MATRIZ DE RIESGOS'!#REF!)</f>
        <v>#REF!</v>
      </c>
      <c r="W122" s="43" t="e">
        <f>IF('MATRIZ DE RIESGOS'!#REF!="","",'MATRIZ DE RIESGOS'!#REF!)</f>
        <v>#REF!</v>
      </c>
      <c r="X122" s="43" t="e">
        <f>IF('MATRIZ DE RIESGOS'!#REF!="","",'MATRIZ DE RIESGOS'!#REF!)</f>
        <v>#REF!</v>
      </c>
      <c r="Y122" s="46" t="e">
        <f>IF('MATRIZ DE RIESGOS'!#REF!="","",'MATRIZ DE RIESGOS'!#REF!)</f>
        <v>#REF!</v>
      </c>
      <c r="Z122" s="81" t="e">
        <f>IF('MATRIZ DE RIESGOS'!#REF!="","",'MATRIZ DE RIESGOS'!#REF!)</f>
        <v>#REF!</v>
      </c>
      <c r="AA122" s="6" t="e">
        <f>IF('MATRIZ DE RIESGOS'!#REF!="","",'MATRIZ DE RIESGOS'!#REF!)</f>
        <v>#REF!</v>
      </c>
      <c r="AB122" s="6" t="e">
        <f>IF('MATRIZ DE RIESGOS'!#REF!="","",'MATRIZ DE RIESGOS'!#REF!)</f>
        <v>#REF!</v>
      </c>
      <c r="AC122" s="6" t="e">
        <f>IF('MATRIZ DE RIESGOS'!#REF!="","",'MATRIZ DE RIESGOS'!#REF!)</f>
        <v>#REF!</v>
      </c>
      <c r="AD122" s="6" t="e">
        <f>IF('MATRIZ DE RIESGOS'!#REF!="","",'MATRIZ DE RIESGOS'!#REF!)</f>
        <v>#REF!</v>
      </c>
      <c r="AE122" s="6" t="e">
        <f>IF('MATRIZ DE RIESGOS'!#REF!="","",'MATRIZ DE RIESGOS'!#REF!)</f>
        <v>#REF!</v>
      </c>
      <c r="AF122" s="45" t="e">
        <f>IF('MATRIZ DE RIESGOS'!#REF!="","",'MATRIZ DE RIESGOS'!#REF!)</f>
        <v>#REF!</v>
      </c>
      <c r="AG122" s="45" t="e">
        <f>IF('MATRIZ DE RIESGOS'!#REF!="","",'MATRIZ DE RIESGOS'!#REF!)</f>
        <v>#REF!</v>
      </c>
    </row>
    <row r="123" spans="2:33" s="1" customFormat="1" ht="15" x14ac:dyDescent="0.25">
      <c r="B123" s="43" t="e">
        <f>IF('MATRIZ DE RIESGOS'!#REF!="","",'MATRIZ DE RIESGOS'!#REF!)</f>
        <v>#REF!</v>
      </c>
      <c r="C123" s="43" t="e">
        <f>IF('MATRIZ DE RIESGOS'!#REF!="","",'MATRIZ DE RIESGOS'!#REF!)</f>
        <v>#REF!</v>
      </c>
      <c r="D123" s="44" t="e">
        <f>IF('MATRIZ DE RIESGOS'!#REF!="","",'MATRIZ DE RIESGOS'!#REF!)</f>
        <v>#REF!</v>
      </c>
      <c r="E123" s="6" t="e">
        <f>IF('MATRIZ DE RIESGOS'!#REF!="","",'MATRIZ DE RIESGOS'!#REF!)</f>
        <v>#REF!</v>
      </c>
      <c r="F123" s="6" t="e">
        <f>IF('MATRIZ DE RIESGOS'!#REF!="","",'MATRIZ DE RIESGOS'!#REF!)</f>
        <v>#REF!</v>
      </c>
      <c r="G123" s="6" t="e">
        <f>IF('MATRIZ DE RIESGOS'!#REF!="","",'MATRIZ DE RIESGOS'!#REF!)</f>
        <v>#REF!</v>
      </c>
      <c r="H123" s="6" t="e">
        <f>IF('MATRIZ DE RIESGOS'!#REF!="","",'MATRIZ DE RIESGOS'!#REF!)</f>
        <v>#REF!</v>
      </c>
      <c r="I123" s="6" t="e">
        <f>IF('MATRIZ DE RIESGOS'!#REF!="","",'MATRIZ DE RIESGOS'!#REF!)</f>
        <v>#REF!</v>
      </c>
      <c r="J123" s="6" t="e">
        <f>IF('MATRIZ DE RIESGOS'!#REF!="","",'MATRIZ DE RIESGOS'!#REF!)</f>
        <v>#REF!</v>
      </c>
      <c r="K123" s="6" t="e">
        <f>IF('MATRIZ DE RIESGOS'!#REF!="","",'MATRIZ DE RIESGOS'!#REF!)</f>
        <v>#REF!</v>
      </c>
      <c r="L123" s="6" t="e">
        <f>IF('MATRIZ DE RIESGOS'!#REF!="","",'MATRIZ DE RIESGOS'!#REF!)</f>
        <v>#REF!</v>
      </c>
      <c r="M123" s="6" t="e">
        <f>IF('MATRIZ DE RIESGOS'!#REF!="","",'MATRIZ DE RIESGOS'!#REF!)</f>
        <v>#REF!</v>
      </c>
      <c r="N123" s="6" t="e">
        <f>IF('MATRIZ DE RIESGOS'!#REF!="","",'MATRIZ DE RIESGOS'!#REF!)</f>
        <v>#REF!</v>
      </c>
      <c r="O123" s="6" t="e">
        <f>IF('MATRIZ DE RIESGOS'!#REF!="","",'MATRIZ DE RIESGOS'!#REF!)</f>
        <v>#REF!</v>
      </c>
      <c r="P123" s="6" t="e">
        <f>IF('MATRIZ DE RIESGOS'!#REF!="","",'MATRIZ DE RIESGOS'!#REF!)</f>
        <v>#REF!</v>
      </c>
      <c r="Q123" s="6" t="e">
        <f>IF('MATRIZ DE RIESGOS'!#REF!="","",'MATRIZ DE RIESGOS'!#REF!)</f>
        <v>#REF!</v>
      </c>
      <c r="R123" s="6" t="e">
        <f>IF('MATRIZ DE RIESGOS'!#REF!="","",'MATRIZ DE RIESGOS'!#REF!)</f>
        <v>#REF!</v>
      </c>
      <c r="S123" s="47" t="e">
        <f>IF('MATRIZ DE RIESGOS'!#REF!="","",'MATRIZ DE RIESGOS'!#REF!)</f>
        <v>#REF!</v>
      </c>
      <c r="T123" s="47" t="e">
        <f>IF('MATRIZ DE RIESGOS'!#REF!="","",'MATRIZ DE RIESGOS'!#REF!)</f>
        <v>#REF!</v>
      </c>
      <c r="U123" s="43" t="e">
        <f>IF('MATRIZ DE RIESGOS'!#REF!="","",'MATRIZ DE RIESGOS'!#REF!)</f>
        <v>#REF!</v>
      </c>
      <c r="V123" s="43" t="e">
        <f>IF('MATRIZ DE RIESGOS'!#REF!="","",'MATRIZ DE RIESGOS'!#REF!)</f>
        <v>#REF!</v>
      </c>
      <c r="W123" s="43" t="e">
        <f>IF('MATRIZ DE RIESGOS'!#REF!="","",'MATRIZ DE RIESGOS'!#REF!)</f>
        <v>#REF!</v>
      </c>
      <c r="X123" s="43" t="e">
        <f>IF('MATRIZ DE RIESGOS'!#REF!="","",'MATRIZ DE RIESGOS'!#REF!)</f>
        <v>#REF!</v>
      </c>
      <c r="Y123" s="46" t="e">
        <f>IF('MATRIZ DE RIESGOS'!#REF!="","",'MATRIZ DE RIESGOS'!#REF!)</f>
        <v>#REF!</v>
      </c>
      <c r="Z123" s="81" t="e">
        <f>IF('MATRIZ DE RIESGOS'!#REF!="","",'MATRIZ DE RIESGOS'!#REF!)</f>
        <v>#REF!</v>
      </c>
      <c r="AA123" s="6" t="e">
        <f>IF('MATRIZ DE RIESGOS'!#REF!="","",'MATRIZ DE RIESGOS'!#REF!)</f>
        <v>#REF!</v>
      </c>
      <c r="AB123" s="6" t="e">
        <f>IF('MATRIZ DE RIESGOS'!#REF!="","",'MATRIZ DE RIESGOS'!#REF!)</f>
        <v>#REF!</v>
      </c>
      <c r="AC123" s="6" t="e">
        <f>IF('MATRIZ DE RIESGOS'!#REF!="","",'MATRIZ DE RIESGOS'!#REF!)</f>
        <v>#REF!</v>
      </c>
      <c r="AD123" s="6" t="e">
        <f>IF('MATRIZ DE RIESGOS'!#REF!="","",'MATRIZ DE RIESGOS'!#REF!)</f>
        <v>#REF!</v>
      </c>
      <c r="AE123" s="6" t="e">
        <f>IF('MATRIZ DE RIESGOS'!#REF!="","",'MATRIZ DE RIESGOS'!#REF!)</f>
        <v>#REF!</v>
      </c>
      <c r="AF123" s="45" t="e">
        <f>IF('MATRIZ DE RIESGOS'!#REF!="","",'MATRIZ DE RIESGOS'!#REF!)</f>
        <v>#REF!</v>
      </c>
      <c r="AG123" s="45" t="e">
        <f>IF('MATRIZ DE RIESGOS'!#REF!="","",'MATRIZ DE RIESGOS'!#REF!)</f>
        <v>#REF!</v>
      </c>
    </row>
    <row r="124" spans="2:33" s="1" customFormat="1" ht="15" x14ac:dyDescent="0.25">
      <c r="B124" s="43" t="e">
        <f>IF('MATRIZ DE RIESGOS'!#REF!="","",'MATRIZ DE RIESGOS'!#REF!)</f>
        <v>#REF!</v>
      </c>
      <c r="C124" s="43" t="e">
        <f>IF('MATRIZ DE RIESGOS'!#REF!="","",'MATRIZ DE RIESGOS'!#REF!)</f>
        <v>#REF!</v>
      </c>
      <c r="D124" s="44" t="e">
        <f>IF('MATRIZ DE RIESGOS'!#REF!="","",'MATRIZ DE RIESGOS'!#REF!)</f>
        <v>#REF!</v>
      </c>
      <c r="E124" s="6" t="e">
        <f>IF('MATRIZ DE RIESGOS'!#REF!="","",'MATRIZ DE RIESGOS'!#REF!)</f>
        <v>#REF!</v>
      </c>
      <c r="F124" s="6" t="e">
        <f>IF('MATRIZ DE RIESGOS'!#REF!="","",'MATRIZ DE RIESGOS'!#REF!)</f>
        <v>#REF!</v>
      </c>
      <c r="G124" s="6" t="e">
        <f>IF('MATRIZ DE RIESGOS'!#REF!="","",'MATRIZ DE RIESGOS'!#REF!)</f>
        <v>#REF!</v>
      </c>
      <c r="H124" s="6" t="e">
        <f>IF('MATRIZ DE RIESGOS'!#REF!="","",'MATRIZ DE RIESGOS'!#REF!)</f>
        <v>#REF!</v>
      </c>
      <c r="I124" s="6" t="e">
        <f>IF('MATRIZ DE RIESGOS'!#REF!="","",'MATRIZ DE RIESGOS'!#REF!)</f>
        <v>#REF!</v>
      </c>
      <c r="J124" s="6" t="e">
        <f>IF('MATRIZ DE RIESGOS'!#REF!="","",'MATRIZ DE RIESGOS'!#REF!)</f>
        <v>#REF!</v>
      </c>
      <c r="K124" s="6" t="e">
        <f>IF('MATRIZ DE RIESGOS'!#REF!="","",'MATRIZ DE RIESGOS'!#REF!)</f>
        <v>#REF!</v>
      </c>
      <c r="L124" s="6" t="e">
        <f>IF('MATRIZ DE RIESGOS'!#REF!="","",'MATRIZ DE RIESGOS'!#REF!)</f>
        <v>#REF!</v>
      </c>
      <c r="M124" s="6" t="e">
        <f>IF('MATRIZ DE RIESGOS'!#REF!="","",'MATRIZ DE RIESGOS'!#REF!)</f>
        <v>#REF!</v>
      </c>
      <c r="N124" s="6" t="e">
        <f>IF('MATRIZ DE RIESGOS'!#REF!="","",'MATRIZ DE RIESGOS'!#REF!)</f>
        <v>#REF!</v>
      </c>
      <c r="O124" s="6" t="e">
        <f>IF('MATRIZ DE RIESGOS'!#REF!="","",'MATRIZ DE RIESGOS'!#REF!)</f>
        <v>#REF!</v>
      </c>
      <c r="P124" s="6" t="e">
        <f>IF('MATRIZ DE RIESGOS'!#REF!="","",'MATRIZ DE RIESGOS'!#REF!)</f>
        <v>#REF!</v>
      </c>
      <c r="Q124" s="6" t="e">
        <f>IF('MATRIZ DE RIESGOS'!#REF!="","",'MATRIZ DE RIESGOS'!#REF!)</f>
        <v>#REF!</v>
      </c>
      <c r="R124" s="6" t="e">
        <f>IF('MATRIZ DE RIESGOS'!#REF!="","",'MATRIZ DE RIESGOS'!#REF!)</f>
        <v>#REF!</v>
      </c>
      <c r="S124" s="47" t="e">
        <f>IF('MATRIZ DE RIESGOS'!#REF!="","",'MATRIZ DE RIESGOS'!#REF!)</f>
        <v>#REF!</v>
      </c>
      <c r="T124" s="47" t="e">
        <f>IF('MATRIZ DE RIESGOS'!#REF!="","",'MATRIZ DE RIESGOS'!#REF!)</f>
        <v>#REF!</v>
      </c>
      <c r="U124" s="43" t="e">
        <f>IF('MATRIZ DE RIESGOS'!#REF!="","",'MATRIZ DE RIESGOS'!#REF!)</f>
        <v>#REF!</v>
      </c>
      <c r="V124" s="43" t="e">
        <f>IF('MATRIZ DE RIESGOS'!#REF!="","",'MATRIZ DE RIESGOS'!#REF!)</f>
        <v>#REF!</v>
      </c>
      <c r="W124" s="43" t="e">
        <f>IF('MATRIZ DE RIESGOS'!#REF!="","",'MATRIZ DE RIESGOS'!#REF!)</f>
        <v>#REF!</v>
      </c>
      <c r="X124" s="43" t="e">
        <f>IF('MATRIZ DE RIESGOS'!#REF!="","",'MATRIZ DE RIESGOS'!#REF!)</f>
        <v>#REF!</v>
      </c>
      <c r="Y124" s="46" t="e">
        <f>IF('MATRIZ DE RIESGOS'!#REF!="","",'MATRIZ DE RIESGOS'!#REF!)</f>
        <v>#REF!</v>
      </c>
      <c r="Z124" s="81" t="e">
        <f>IF('MATRIZ DE RIESGOS'!#REF!="","",'MATRIZ DE RIESGOS'!#REF!)</f>
        <v>#REF!</v>
      </c>
      <c r="AA124" s="6" t="e">
        <f>IF('MATRIZ DE RIESGOS'!#REF!="","",'MATRIZ DE RIESGOS'!#REF!)</f>
        <v>#REF!</v>
      </c>
      <c r="AB124" s="6" t="e">
        <f>IF('MATRIZ DE RIESGOS'!#REF!="","",'MATRIZ DE RIESGOS'!#REF!)</f>
        <v>#REF!</v>
      </c>
      <c r="AC124" s="6" t="e">
        <f>IF('MATRIZ DE RIESGOS'!#REF!="","",'MATRIZ DE RIESGOS'!#REF!)</f>
        <v>#REF!</v>
      </c>
      <c r="AD124" s="6" t="e">
        <f>IF('MATRIZ DE RIESGOS'!#REF!="","",'MATRIZ DE RIESGOS'!#REF!)</f>
        <v>#REF!</v>
      </c>
      <c r="AE124" s="6" t="e">
        <f>IF('MATRIZ DE RIESGOS'!#REF!="","",'MATRIZ DE RIESGOS'!#REF!)</f>
        <v>#REF!</v>
      </c>
      <c r="AF124" s="45" t="e">
        <f>IF('MATRIZ DE RIESGOS'!#REF!="","",'MATRIZ DE RIESGOS'!#REF!)</f>
        <v>#REF!</v>
      </c>
      <c r="AG124" s="45" t="e">
        <f>IF('MATRIZ DE RIESGOS'!#REF!="","",'MATRIZ DE RIESGOS'!#REF!)</f>
        <v>#REF!</v>
      </c>
    </row>
    <row r="125" spans="2:33" s="1" customFormat="1" ht="15" x14ac:dyDescent="0.25">
      <c r="B125" s="43" t="e">
        <f>IF('MATRIZ DE RIESGOS'!#REF!="","",'MATRIZ DE RIESGOS'!#REF!)</f>
        <v>#REF!</v>
      </c>
      <c r="C125" s="43" t="e">
        <f>IF('MATRIZ DE RIESGOS'!#REF!="","",'MATRIZ DE RIESGOS'!#REF!)</f>
        <v>#REF!</v>
      </c>
      <c r="D125" s="44" t="e">
        <f>IF('MATRIZ DE RIESGOS'!#REF!="","",'MATRIZ DE RIESGOS'!#REF!)</f>
        <v>#REF!</v>
      </c>
      <c r="E125" s="6" t="e">
        <f>IF('MATRIZ DE RIESGOS'!#REF!="","",'MATRIZ DE RIESGOS'!#REF!)</f>
        <v>#REF!</v>
      </c>
      <c r="F125" s="6" t="e">
        <f>IF('MATRIZ DE RIESGOS'!#REF!="","",'MATRIZ DE RIESGOS'!#REF!)</f>
        <v>#REF!</v>
      </c>
      <c r="G125" s="6" t="e">
        <f>IF('MATRIZ DE RIESGOS'!#REF!="","",'MATRIZ DE RIESGOS'!#REF!)</f>
        <v>#REF!</v>
      </c>
      <c r="H125" s="6" t="e">
        <f>IF('MATRIZ DE RIESGOS'!#REF!="","",'MATRIZ DE RIESGOS'!#REF!)</f>
        <v>#REF!</v>
      </c>
      <c r="I125" s="6" t="e">
        <f>IF('MATRIZ DE RIESGOS'!#REF!="","",'MATRIZ DE RIESGOS'!#REF!)</f>
        <v>#REF!</v>
      </c>
      <c r="J125" s="6" t="e">
        <f>IF('MATRIZ DE RIESGOS'!#REF!="","",'MATRIZ DE RIESGOS'!#REF!)</f>
        <v>#REF!</v>
      </c>
      <c r="K125" s="6" t="e">
        <f>IF('MATRIZ DE RIESGOS'!#REF!="","",'MATRIZ DE RIESGOS'!#REF!)</f>
        <v>#REF!</v>
      </c>
      <c r="L125" s="6" t="e">
        <f>IF('MATRIZ DE RIESGOS'!#REF!="","",'MATRIZ DE RIESGOS'!#REF!)</f>
        <v>#REF!</v>
      </c>
      <c r="M125" s="6" t="e">
        <f>IF('MATRIZ DE RIESGOS'!#REF!="","",'MATRIZ DE RIESGOS'!#REF!)</f>
        <v>#REF!</v>
      </c>
      <c r="N125" s="6" t="e">
        <f>IF('MATRIZ DE RIESGOS'!#REF!="","",'MATRIZ DE RIESGOS'!#REF!)</f>
        <v>#REF!</v>
      </c>
      <c r="O125" s="6" t="e">
        <f>IF('MATRIZ DE RIESGOS'!#REF!="","",'MATRIZ DE RIESGOS'!#REF!)</f>
        <v>#REF!</v>
      </c>
      <c r="P125" s="6" t="e">
        <f>IF('MATRIZ DE RIESGOS'!#REF!="","",'MATRIZ DE RIESGOS'!#REF!)</f>
        <v>#REF!</v>
      </c>
      <c r="Q125" s="6" t="e">
        <f>IF('MATRIZ DE RIESGOS'!#REF!="","",'MATRIZ DE RIESGOS'!#REF!)</f>
        <v>#REF!</v>
      </c>
      <c r="R125" s="6" t="e">
        <f>IF('MATRIZ DE RIESGOS'!#REF!="","",'MATRIZ DE RIESGOS'!#REF!)</f>
        <v>#REF!</v>
      </c>
      <c r="S125" s="47" t="e">
        <f>IF('MATRIZ DE RIESGOS'!#REF!="","",'MATRIZ DE RIESGOS'!#REF!)</f>
        <v>#REF!</v>
      </c>
      <c r="T125" s="47" t="e">
        <f>IF('MATRIZ DE RIESGOS'!#REF!="","",'MATRIZ DE RIESGOS'!#REF!)</f>
        <v>#REF!</v>
      </c>
      <c r="U125" s="43" t="e">
        <f>IF('MATRIZ DE RIESGOS'!#REF!="","",'MATRIZ DE RIESGOS'!#REF!)</f>
        <v>#REF!</v>
      </c>
      <c r="V125" s="43" t="e">
        <f>IF('MATRIZ DE RIESGOS'!#REF!="","",'MATRIZ DE RIESGOS'!#REF!)</f>
        <v>#REF!</v>
      </c>
      <c r="W125" s="43" t="e">
        <f>IF('MATRIZ DE RIESGOS'!#REF!="","",'MATRIZ DE RIESGOS'!#REF!)</f>
        <v>#REF!</v>
      </c>
      <c r="X125" s="43" t="e">
        <f>IF('MATRIZ DE RIESGOS'!#REF!="","",'MATRIZ DE RIESGOS'!#REF!)</f>
        <v>#REF!</v>
      </c>
      <c r="Y125" s="46" t="e">
        <f>IF('MATRIZ DE RIESGOS'!#REF!="","",'MATRIZ DE RIESGOS'!#REF!)</f>
        <v>#REF!</v>
      </c>
      <c r="Z125" s="81" t="e">
        <f>IF('MATRIZ DE RIESGOS'!#REF!="","",'MATRIZ DE RIESGOS'!#REF!)</f>
        <v>#REF!</v>
      </c>
      <c r="AA125" s="6" t="e">
        <f>IF('MATRIZ DE RIESGOS'!#REF!="","",'MATRIZ DE RIESGOS'!#REF!)</f>
        <v>#REF!</v>
      </c>
      <c r="AB125" s="6" t="e">
        <f>IF('MATRIZ DE RIESGOS'!#REF!="","",'MATRIZ DE RIESGOS'!#REF!)</f>
        <v>#REF!</v>
      </c>
      <c r="AC125" s="6" t="e">
        <f>IF('MATRIZ DE RIESGOS'!#REF!="","",'MATRIZ DE RIESGOS'!#REF!)</f>
        <v>#REF!</v>
      </c>
      <c r="AD125" s="6" t="e">
        <f>IF('MATRIZ DE RIESGOS'!#REF!="","",'MATRIZ DE RIESGOS'!#REF!)</f>
        <v>#REF!</v>
      </c>
      <c r="AE125" s="6" t="e">
        <f>IF('MATRIZ DE RIESGOS'!#REF!="","",'MATRIZ DE RIESGOS'!#REF!)</f>
        <v>#REF!</v>
      </c>
      <c r="AF125" s="45" t="e">
        <f>IF('MATRIZ DE RIESGOS'!#REF!="","",'MATRIZ DE RIESGOS'!#REF!)</f>
        <v>#REF!</v>
      </c>
      <c r="AG125" s="45" t="e">
        <f>IF('MATRIZ DE RIESGOS'!#REF!="","",'MATRIZ DE RIESGOS'!#REF!)</f>
        <v>#REF!</v>
      </c>
    </row>
    <row r="126" spans="2:33" s="1" customFormat="1" ht="15" x14ac:dyDescent="0.25">
      <c r="B126" s="43" t="e">
        <f>IF('MATRIZ DE RIESGOS'!#REF!="","",'MATRIZ DE RIESGOS'!#REF!)</f>
        <v>#REF!</v>
      </c>
      <c r="C126" s="43" t="e">
        <f>IF('MATRIZ DE RIESGOS'!#REF!="","",'MATRIZ DE RIESGOS'!#REF!)</f>
        <v>#REF!</v>
      </c>
      <c r="D126" s="44" t="e">
        <f>IF('MATRIZ DE RIESGOS'!#REF!="","",'MATRIZ DE RIESGOS'!#REF!)</f>
        <v>#REF!</v>
      </c>
      <c r="E126" s="6" t="e">
        <f>IF('MATRIZ DE RIESGOS'!#REF!="","",'MATRIZ DE RIESGOS'!#REF!)</f>
        <v>#REF!</v>
      </c>
      <c r="F126" s="6" t="e">
        <f>IF('MATRIZ DE RIESGOS'!#REF!="","",'MATRIZ DE RIESGOS'!#REF!)</f>
        <v>#REF!</v>
      </c>
      <c r="G126" s="6" t="e">
        <f>IF('MATRIZ DE RIESGOS'!#REF!="","",'MATRIZ DE RIESGOS'!#REF!)</f>
        <v>#REF!</v>
      </c>
      <c r="H126" s="6" t="e">
        <f>IF('MATRIZ DE RIESGOS'!#REF!="","",'MATRIZ DE RIESGOS'!#REF!)</f>
        <v>#REF!</v>
      </c>
      <c r="I126" s="6" t="e">
        <f>IF('MATRIZ DE RIESGOS'!#REF!="","",'MATRIZ DE RIESGOS'!#REF!)</f>
        <v>#REF!</v>
      </c>
      <c r="J126" s="6" t="e">
        <f>IF('MATRIZ DE RIESGOS'!#REF!="","",'MATRIZ DE RIESGOS'!#REF!)</f>
        <v>#REF!</v>
      </c>
      <c r="K126" s="6" t="e">
        <f>IF('MATRIZ DE RIESGOS'!#REF!="","",'MATRIZ DE RIESGOS'!#REF!)</f>
        <v>#REF!</v>
      </c>
      <c r="L126" s="6" t="e">
        <f>IF('MATRIZ DE RIESGOS'!#REF!="","",'MATRIZ DE RIESGOS'!#REF!)</f>
        <v>#REF!</v>
      </c>
      <c r="M126" s="6" t="e">
        <f>IF('MATRIZ DE RIESGOS'!#REF!="","",'MATRIZ DE RIESGOS'!#REF!)</f>
        <v>#REF!</v>
      </c>
      <c r="N126" s="6" t="e">
        <f>IF('MATRIZ DE RIESGOS'!#REF!="","",'MATRIZ DE RIESGOS'!#REF!)</f>
        <v>#REF!</v>
      </c>
      <c r="O126" s="6" t="e">
        <f>IF('MATRIZ DE RIESGOS'!#REF!="","",'MATRIZ DE RIESGOS'!#REF!)</f>
        <v>#REF!</v>
      </c>
      <c r="P126" s="6" t="e">
        <f>IF('MATRIZ DE RIESGOS'!#REF!="","",'MATRIZ DE RIESGOS'!#REF!)</f>
        <v>#REF!</v>
      </c>
      <c r="Q126" s="6" t="e">
        <f>IF('MATRIZ DE RIESGOS'!#REF!="","",'MATRIZ DE RIESGOS'!#REF!)</f>
        <v>#REF!</v>
      </c>
      <c r="R126" s="6" t="e">
        <f>IF('MATRIZ DE RIESGOS'!#REF!="","",'MATRIZ DE RIESGOS'!#REF!)</f>
        <v>#REF!</v>
      </c>
      <c r="S126" s="47" t="e">
        <f>IF('MATRIZ DE RIESGOS'!#REF!="","",'MATRIZ DE RIESGOS'!#REF!)</f>
        <v>#REF!</v>
      </c>
      <c r="T126" s="47" t="e">
        <f>IF('MATRIZ DE RIESGOS'!#REF!="","",'MATRIZ DE RIESGOS'!#REF!)</f>
        <v>#REF!</v>
      </c>
      <c r="U126" s="43" t="e">
        <f>IF('MATRIZ DE RIESGOS'!#REF!="","",'MATRIZ DE RIESGOS'!#REF!)</f>
        <v>#REF!</v>
      </c>
      <c r="V126" s="43" t="e">
        <f>IF('MATRIZ DE RIESGOS'!#REF!="","",'MATRIZ DE RIESGOS'!#REF!)</f>
        <v>#REF!</v>
      </c>
      <c r="W126" s="43" t="e">
        <f>IF('MATRIZ DE RIESGOS'!#REF!="","",'MATRIZ DE RIESGOS'!#REF!)</f>
        <v>#REF!</v>
      </c>
      <c r="X126" s="43" t="e">
        <f>IF('MATRIZ DE RIESGOS'!#REF!="","",'MATRIZ DE RIESGOS'!#REF!)</f>
        <v>#REF!</v>
      </c>
      <c r="Y126" s="46" t="e">
        <f>IF('MATRIZ DE RIESGOS'!#REF!="","",'MATRIZ DE RIESGOS'!#REF!)</f>
        <v>#REF!</v>
      </c>
      <c r="Z126" s="81" t="e">
        <f>IF('MATRIZ DE RIESGOS'!#REF!="","",'MATRIZ DE RIESGOS'!#REF!)</f>
        <v>#REF!</v>
      </c>
      <c r="AA126" s="6" t="e">
        <f>IF('MATRIZ DE RIESGOS'!#REF!="","",'MATRIZ DE RIESGOS'!#REF!)</f>
        <v>#REF!</v>
      </c>
      <c r="AB126" s="6" t="e">
        <f>IF('MATRIZ DE RIESGOS'!#REF!="","",'MATRIZ DE RIESGOS'!#REF!)</f>
        <v>#REF!</v>
      </c>
      <c r="AC126" s="6" t="e">
        <f>IF('MATRIZ DE RIESGOS'!#REF!="","",'MATRIZ DE RIESGOS'!#REF!)</f>
        <v>#REF!</v>
      </c>
      <c r="AD126" s="6" t="e">
        <f>IF('MATRIZ DE RIESGOS'!#REF!="","",'MATRIZ DE RIESGOS'!#REF!)</f>
        <v>#REF!</v>
      </c>
      <c r="AE126" s="6" t="e">
        <f>IF('MATRIZ DE RIESGOS'!#REF!="","",'MATRIZ DE RIESGOS'!#REF!)</f>
        <v>#REF!</v>
      </c>
      <c r="AF126" s="45" t="e">
        <f>IF('MATRIZ DE RIESGOS'!#REF!="","",'MATRIZ DE RIESGOS'!#REF!)</f>
        <v>#REF!</v>
      </c>
      <c r="AG126" s="45" t="e">
        <f>IF('MATRIZ DE RIESGOS'!#REF!="","",'MATRIZ DE RIESGOS'!#REF!)</f>
        <v>#REF!</v>
      </c>
    </row>
    <row r="127" spans="2:33" s="1" customFormat="1" ht="15" x14ac:dyDescent="0.25">
      <c r="B127" s="43" t="e">
        <f>IF('MATRIZ DE RIESGOS'!#REF!="","",'MATRIZ DE RIESGOS'!#REF!)</f>
        <v>#REF!</v>
      </c>
      <c r="C127" s="43" t="e">
        <f>IF('MATRIZ DE RIESGOS'!#REF!="","",'MATRIZ DE RIESGOS'!#REF!)</f>
        <v>#REF!</v>
      </c>
      <c r="D127" s="44" t="e">
        <f>IF('MATRIZ DE RIESGOS'!#REF!="","",'MATRIZ DE RIESGOS'!#REF!)</f>
        <v>#REF!</v>
      </c>
      <c r="E127" s="6" t="e">
        <f>IF('MATRIZ DE RIESGOS'!#REF!="","",'MATRIZ DE RIESGOS'!#REF!)</f>
        <v>#REF!</v>
      </c>
      <c r="F127" s="6" t="e">
        <f>IF('MATRIZ DE RIESGOS'!#REF!="","",'MATRIZ DE RIESGOS'!#REF!)</f>
        <v>#REF!</v>
      </c>
      <c r="G127" s="6" t="e">
        <f>IF('MATRIZ DE RIESGOS'!#REF!="","",'MATRIZ DE RIESGOS'!#REF!)</f>
        <v>#REF!</v>
      </c>
      <c r="H127" s="6" t="e">
        <f>IF('MATRIZ DE RIESGOS'!#REF!="","",'MATRIZ DE RIESGOS'!#REF!)</f>
        <v>#REF!</v>
      </c>
      <c r="I127" s="6" t="e">
        <f>IF('MATRIZ DE RIESGOS'!#REF!="","",'MATRIZ DE RIESGOS'!#REF!)</f>
        <v>#REF!</v>
      </c>
      <c r="J127" s="6" t="e">
        <f>IF('MATRIZ DE RIESGOS'!#REF!="","",'MATRIZ DE RIESGOS'!#REF!)</f>
        <v>#REF!</v>
      </c>
      <c r="K127" s="6" t="e">
        <f>IF('MATRIZ DE RIESGOS'!#REF!="","",'MATRIZ DE RIESGOS'!#REF!)</f>
        <v>#REF!</v>
      </c>
      <c r="L127" s="6" t="e">
        <f>IF('MATRIZ DE RIESGOS'!#REF!="","",'MATRIZ DE RIESGOS'!#REF!)</f>
        <v>#REF!</v>
      </c>
      <c r="M127" s="6" t="e">
        <f>IF('MATRIZ DE RIESGOS'!#REF!="","",'MATRIZ DE RIESGOS'!#REF!)</f>
        <v>#REF!</v>
      </c>
      <c r="N127" s="6" t="e">
        <f>IF('MATRIZ DE RIESGOS'!#REF!="","",'MATRIZ DE RIESGOS'!#REF!)</f>
        <v>#REF!</v>
      </c>
      <c r="O127" s="6" t="e">
        <f>IF('MATRIZ DE RIESGOS'!#REF!="","",'MATRIZ DE RIESGOS'!#REF!)</f>
        <v>#REF!</v>
      </c>
      <c r="P127" s="6" t="e">
        <f>IF('MATRIZ DE RIESGOS'!#REF!="","",'MATRIZ DE RIESGOS'!#REF!)</f>
        <v>#REF!</v>
      </c>
      <c r="Q127" s="6" t="e">
        <f>IF('MATRIZ DE RIESGOS'!#REF!="","",'MATRIZ DE RIESGOS'!#REF!)</f>
        <v>#REF!</v>
      </c>
      <c r="R127" s="6" t="e">
        <f>IF('MATRIZ DE RIESGOS'!#REF!="","",'MATRIZ DE RIESGOS'!#REF!)</f>
        <v>#REF!</v>
      </c>
      <c r="S127" s="47" t="e">
        <f>IF('MATRIZ DE RIESGOS'!#REF!="","",'MATRIZ DE RIESGOS'!#REF!)</f>
        <v>#REF!</v>
      </c>
      <c r="T127" s="47" t="e">
        <f>IF('MATRIZ DE RIESGOS'!#REF!="","",'MATRIZ DE RIESGOS'!#REF!)</f>
        <v>#REF!</v>
      </c>
      <c r="U127" s="43" t="e">
        <f>IF('MATRIZ DE RIESGOS'!#REF!="","",'MATRIZ DE RIESGOS'!#REF!)</f>
        <v>#REF!</v>
      </c>
      <c r="V127" s="43" t="e">
        <f>IF('MATRIZ DE RIESGOS'!#REF!="","",'MATRIZ DE RIESGOS'!#REF!)</f>
        <v>#REF!</v>
      </c>
      <c r="W127" s="43" t="e">
        <f>IF('MATRIZ DE RIESGOS'!#REF!="","",'MATRIZ DE RIESGOS'!#REF!)</f>
        <v>#REF!</v>
      </c>
      <c r="X127" s="43" t="e">
        <f>IF('MATRIZ DE RIESGOS'!#REF!="","",'MATRIZ DE RIESGOS'!#REF!)</f>
        <v>#REF!</v>
      </c>
      <c r="Y127" s="46" t="e">
        <f>IF('MATRIZ DE RIESGOS'!#REF!="","",'MATRIZ DE RIESGOS'!#REF!)</f>
        <v>#REF!</v>
      </c>
      <c r="Z127" s="81" t="e">
        <f>IF('MATRIZ DE RIESGOS'!#REF!="","",'MATRIZ DE RIESGOS'!#REF!)</f>
        <v>#REF!</v>
      </c>
      <c r="AA127" s="6" t="e">
        <f>IF('MATRIZ DE RIESGOS'!#REF!="","",'MATRIZ DE RIESGOS'!#REF!)</f>
        <v>#REF!</v>
      </c>
      <c r="AB127" s="6" t="e">
        <f>IF('MATRIZ DE RIESGOS'!#REF!="","",'MATRIZ DE RIESGOS'!#REF!)</f>
        <v>#REF!</v>
      </c>
      <c r="AC127" s="6" t="e">
        <f>IF('MATRIZ DE RIESGOS'!#REF!="","",'MATRIZ DE RIESGOS'!#REF!)</f>
        <v>#REF!</v>
      </c>
      <c r="AD127" s="6" t="e">
        <f>IF('MATRIZ DE RIESGOS'!#REF!="","",'MATRIZ DE RIESGOS'!#REF!)</f>
        <v>#REF!</v>
      </c>
      <c r="AE127" s="6" t="e">
        <f>IF('MATRIZ DE RIESGOS'!#REF!="","",'MATRIZ DE RIESGOS'!#REF!)</f>
        <v>#REF!</v>
      </c>
      <c r="AF127" s="45" t="e">
        <f>IF('MATRIZ DE RIESGOS'!#REF!="","",'MATRIZ DE RIESGOS'!#REF!)</f>
        <v>#REF!</v>
      </c>
      <c r="AG127" s="45" t="e">
        <f>IF('MATRIZ DE RIESGOS'!#REF!="","",'MATRIZ DE RIESGOS'!#REF!)</f>
        <v>#REF!</v>
      </c>
    </row>
    <row r="128" spans="2:33" x14ac:dyDescent="0.25">
      <c r="U128" s="6"/>
      <c r="W128" s="6"/>
    </row>
    <row r="129" spans="2:81" x14ac:dyDescent="0.25">
      <c r="U129" s="6"/>
      <c r="W129" s="6"/>
    </row>
    <row r="130" spans="2:81" x14ac:dyDescent="0.25">
      <c r="U130" s="6"/>
      <c r="W130" s="6"/>
    </row>
    <row r="131" spans="2:81" x14ac:dyDescent="0.25">
      <c r="U131" s="6"/>
      <c r="W131" s="6"/>
    </row>
    <row r="132" spans="2:81" x14ac:dyDescent="0.25">
      <c r="U132" s="6"/>
      <c r="W132" s="6"/>
    </row>
    <row r="133" spans="2:81" x14ac:dyDescent="0.25">
      <c r="U133" s="6"/>
      <c r="W133" s="6"/>
    </row>
    <row r="134" spans="2:81" x14ac:dyDescent="0.25">
      <c r="U134" s="6"/>
      <c r="W134" s="6"/>
    </row>
    <row r="135" spans="2:81" x14ac:dyDescent="0.25">
      <c r="U135" s="6"/>
      <c r="W135" s="6"/>
    </row>
    <row r="136" spans="2:81" s="5" customFormat="1" x14ac:dyDescent="0.25">
      <c r="B136" s="4"/>
      <c r="C136" s="4"/>
      <c r="D136" s="4"/>
      <c r="E136" s="4"/>
      <c r="F136" s="4"/>
      <c r="G136" s="4"/>
      <c r="H136" s="4"/>
      <c r="I136" s="4"/>
      <c r="J136" s="4"/>
      <c r="K136" s="4"/>
      <c r="L136" s="4"/>
      <c r="M136" s="4"/>
      <c r="N136" s="4"/>
      <c r="O136" s="4"/>
      <c r="P136" s="4"/>
      <c r="Q136" s="4"/>
      <c r="R136" s="4"/>
      <c r="S136" s="4"/>
      <c r="T136" s="4"/>
      <c r="U136" s="6"/>
      <c r="V136" s="4"/>
      <c r="W136" s="6"/>
      <c r="X136" s="4"/>
      <c r="Y136" s="4"/>
      <c r="Z136" s="4"/>
      <c r="AA136" s="4"/>
      <c r="AB136" s="4"/>
      <c r="AC136" s="4"/>
      <c r="AD136" s="4"/>
      <c r="AE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row>
    <row r="137" spans="2:81" s="5" customFormat="1" x14ac:dyDescent="0.25">
      <c r="B137" s="4"/>
      <c r="C137" s="4"/>
      <c r="D137" s="4"/>
      <c r="E137" s="4"/>
      <c r="F137" s="4"/>
      <c r="G137" s="4"/>
      <c r="H137" s="4"/>
      <c r="I137" s="4"/>
      <c r="J137" s="4"/>
      <c r="K137" s="4"/>
      <c r="L137" s="4"/>
      <c r="M137" s="4"/>
      <c r="N137" s="4"/>
      <c r="O137" s="4"/>
      <c r="P137" s="4"/>
      <c r="Q137" s="4"/>
      <c r="R137" s="4"/>
      <c r="S137" s="4"/>
      <c r="T137" s="4"/>
      <c r="U137" s="6"/>
      <c r="V137" s="4"/>
      <c r="W137" s="6"/>
      <c r="X137" s="4"/>
      <c r="Y137" s="4"/>
      <c r="Z137" s="4"/>
      <c r="AA137" s="4"/>
      <c r="AB137" s="4"/>
      <c r="AC137" s="4"/>
      <c r="AD137" s="4"/>
      <c r="AE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4"/>
      <c r="BV137" s="4"/>
      <c r="BW137" s="4"/>
      <c r="BX137" s="4"/>
      <c r="BY137" s="4"/>
      <c r="BZ137" s="4"/>
      <c r="CA137" s="4"/>
      <c r="CB137" s="4"/>
      <c r="CC137" s="4"/>
    </row>
    <row r="138" spans="2:81" s="5" customFormat="1" x14ac:dyDescent="0.25">
      <c r="B138" s="4"/>
      <c r="C138" s="4"/>
      <c r="D138" s="4"/>
      <c r="E138" s="4"/>
      <c r="F138" s="4"/>
      <c r="G138" s="4"/>
      <c r="H138" s="4"/>
      <c r="I138" s="4"/>
      <c r="J138" s="4"/>
      <c r="K138" s="4"/>
      <c r="L138" s="4"/>
      <c r="M138" s="4"/>
      <c r="N138" s="4"/>
      <c r="O138" s="4"/>
      <c r="P138" s="4"/>
      <c r="Q138" s="4"/>
      <c r="R138" s="4"/>
      <c r="S138" s="4"/>
      <c r="T138" s="4"/>
      <c r="U138" s="6"/>
      <c r="V138" s="4"/>
      <c r="W138" s="6"/>
      <c r="X138" s="4"/>
      <c r="Y138" s="4"/>
      <c r="Z138" s="4"/>
      <c r="AA138" s="4"/>
      <c r="AB138" s="4"/>
      <c r="AC138" s="4"/>
      <c r="AD138" s="4"/>
      <c r="AE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4"/>
      <c r="BV138" s="4"/>
      <c r="BW138" s="4"/>
      <c r="BX138" s="4"/>
      <c r="BY138" s="4"/>
      <c r="BZ138" s="4"/>
      <c r="CA138" s="4"/>
      <c r="CB138" s="4"/>
      <c r="CC138" s="4"/>
    </row>
    <row r="139" spans="2:81" s="5" customFormat="1" x14ac:dyDescent="0.25">
      <c r="B139" s="4"/>
      <c r="C139" s="4"/>
      <c r="D139" s="4"/>
      <c r="E139" s="4"/>
      <c r="F139" s="4"/>
      <c r="G139" s="4"/>
      <c r="H139" s="4"/>
      <c r="I139" s="4"/>
      <c r="J139" s="4"/>
      <c r="K139" s="4"/>
      <c r="L139" s="4"/>
      <c r="M139" s="4"/>
      <c r="N139" s="4"/>
      <c r="O139" s="4"/>
      <c r="P139" s="4"/>
      <c r="Q139" s="4"/>
      <c r="R139" s="4"/>
      <c r="S139" s="4"/>
      <c r="T139" s="4"/>
      <c r="U139" s="6"/>
      <c r="V139" s="4"/>
      <c r="W139" s="6"/>
      <c r="X139" s="4"/>
      <c r="Y139" s="4"/>
      <c r="Z139" s="4"/>
      <c r="AA139" s="4"/>
      <c r="AB139" s="4"/>
      <c r="AC139" s="4"/>
      <c r="AD139" s="4"/>
      <c r="AE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row>
    <row r="140" spans="2:81" s="5" customFormat="1" x14ac:dyDescent="0.25">
      <c r="B140" s="4"/>
      <c r="C140" s="4"/>
      <c r="D140" s="4"/>
      <c r="E140" s="4"/>
      <c r="F140" s="4"/>
      <c r="G140" s="4"/>
      <c r="H140" s="4"/>
      <c r="I140" s="4"/>
      <c r="J140" s="4"/>
      <c r="K140" s="4"/>
      <c r="L140" s="4"/>
      <c r="M140" s="4"/>
      <c r="N140" s="4"/>
      <c r="O140" s="4"/>
      <c r="P140" s="4"/>
      <c r="Q140" s="4"/>
      <c r="R140" s="4"/>
      <c r="S140" s="4"/>
      <c r="T140" s="4"/>
      <c r="U140" s="6"/>
      <c r="V140" s="4"/>
      <c r="W140" s="6"/>
      <c r="X140" s="4"/>
      <c r="Y140" s="4"/>
      <c r="Z140" s="4"/>
      <c r="AA140" s="4"/>
      <c r="AB140" s="4"/>
      <c r="AC140" s="4"/>
      <c r="AD140" s="4"/>
      <c r="AE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c r="BP140" s="4"/>
      <c r="BQ140" s="4"/>
      <c r="BR140" s="4"/>
      <c r="BS140" s="4"/>
      <c r="BT140" s="4"/>
      <c r="BU140" s="4"/>
      <c r="BV140" s="4"/>
      <c r="BW140" s="4"/>
      <c r="BX140" s="4"/>
      <c r="BY140" s="4"/>
      <c r="BZ140" s="4"/>
      <c r="CA140" s="4"/>
      <c r="CB140" s="4"/>
      <c r="CC140" s="4"/>
    </row>
    <row r="141" spans="2:81" s="5" customFormat="1" x14ac:dyDescent="0.25">
      <c r="B141" s="4"/>
      <c r="C141" s="4"/>
      <c r="D141" s="4"/>
      <c r="E141" s="4"/>
      <c r="F141" s="4"/>
      <c r="G141" s="4"/>
      <c r="H141" s="4"/>
      <c r="I141" s="4"/>
      <c r="J141" s="4"/>
      <c r="K141" s="4"/>
      <c r="L141" s="4"/>
      <c r="M141" s="4"/>
      <c r="N141" s="4"/>
      <c r="O141" s="4"/>
      <c r="P141" s="4"/>
      <c r="Q141" s="4"/>
      <c r="R141" s="4"/>
      <c r="S141" s="4"/>
      <c r="T141" s="4"/>
      <c r="U141" s="6"/>
      <c r="V141" s="4"/>
      <c r="W141" s="6"/>
      <c r="X141" s="4"/>
      <c r="Y141" s="4"/>
      <c r="Z141" s="4"/>
      <c r="AA141" s="4"/>
      <c r="AB141" s="4"/>
      <c r="AC141" s="4"/>
      <c r="AD141" s="4"/>
      <c r="AE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c r="BP141" s="4"/>
      <c r="BQ141" s="4"/>
      <c r="BR141" s="4"/>
      <c r="BS141" s="4"/>
      <c r="BT141" s="4"/>
      <c r="BU141" s="4"/>
      <c r="BV141" s="4"/>
      <c r="BW141" s="4"/>
      <c r="BX141" s="4"/>
      <c r="BY141" s="4"/>
      <c r="BZ141" s="4"/>
      <c r="CA141" s="4"/>
      <c r="CB141" s="4"/>
      <c r="CC141" s="4"/>
    </row>
    <row r="142" spans="2:81" s="5" customFormat="1" x14ac:dyDescent="0.25">
      <c r="B142" s="4"/>
      <c r="C142" s="4"/>
      <c r="D142" s="4"/>
      <c r="E142" s="4"/>
      <c r="F142" s="4"/>
      <c r="G142" s="4"/>
      <c r="H142" s="4"/>
      <c r="I142" s="4"/>
      <c r="J142" s="4"/>
      <c r="K142" s="4"/>
      <c r="L142" s="4"/>
      <c r="M142" s="4"/>
      <c r="N142" s="4"/>
      <c r="O142" s="4"/>
      <c r="P142" s="4"/>
      <c r="Q142" s="4"/>
      <c r="R142" s="4"/>
      <c r="S142" s="4"/>
      <c r="T142" s="4"/>
      <c r="U142" s="6"/>
      <c r="V142" s="4"/>
      <c r="W142" s="6"/>
      <c r="X142" s="4"/>
      <c r="Y142" s="4"/>
      <c r="Z142" s="4"/>
      <c r="AA142" s="4"/>
      <c r="AB142" s="4"/>
      <c r="AC142" s="4"/>
      <c r="AD142" s="4"/>
      <c r="AE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c r="BH142" s="4"/>
      <c r="BI142" s="4"/>
      <c r="BJ142" s="4"/>
      <c r="BK142" s="4"/>
      <c r="BL142" s="4"/>
      <c r="BM142" s="4"/>
      <c r="BN142" s="4"/>
      <c r="BO142" s="4"/>
      <c r="BP142" s="4"/>
      <c r="BQ142" s="4"/>
      <c r="BR142" s="4"/>
      <c r="BS142" s="4"/>
      <c r="BT142" s="4"/>
      <c r="BU142" s="4"/>
      <c r="BV142" s="4"/>
      <c r="BW142" s="4"/>
      <c r="BX142" s="4"/>
      <c r="BY142" s="4"/>
      <c r="BZ142" s="4"/>
      <c r="CA142" s="4"/>
      <c r="CB142" s="4"/>
      <c r="CC142" s="4"/>
    </row>
    <row r="143" spans="2:81" s="5" customFormat="1" x14ac:dyDescent="0.25">
      <c r="B143" s="4"/>
      <c r="C143" s="4"/>
      <c r="D143" s="4"/>
      <c r="E143" s="4"/>
      <c r="F143" s="4"/>
      <c r="G143" s="4"/>
      <c r="H143" s="4"/>
      <c r="I143" s="4"/>
      <c r="J143" s="4"/>
      <c r="K143" s="4"/>
      <c r="L143" s="4"/>
      <c r="M143" s="4"/>
      <c r="N143" s="4"/>
      <c r="O143" s="4"/>
      <c r="P143" s="4"/>
      <c r="Q143" s="4"/>
      <c r="R143" s="4"/>
      <c r="S143" s="4"/>
      <c r="T143" s="4"/>
      <c r="U143" s="6"/>
      <c r="V143" s="4"/>
      <c r="W143" s="6"/>
      <c r="X143" s="4"/>
      <c r="Y143" s="4"/>
      <c r="Z143" s="4"/>
      <c r="AA143" s="4"/>
      <c r="AB143" s="4"/>
      <c r="AC143" s="4"/>
      <c r="AD143" s="4"/>
      <c r="AE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c r="BP143" s="4"/>
      <c r="BQ143" s="4"/>
      <c r="BR143" s="4"/>
      <c r="BS143" s="4"/>
      <c r="BT143" s="4"/>
      <c r="BU143" s="4"/>
      <c r="BV143" s="4"/>
      <c r="BW143" s="4"/>
      <c r="BX143" s="4"/>
      <c r="BY143" s="4"/>
      <c r="BZ143" s="4"/>
      <c r="CA143" s="4"/>
      <c r="CB143" s="4"/>
      <c r="CC143" s="4"/>
    </row>
    <row r="144" spans="2:81" s="5" customFormat="1" x14ac:dyDescent="0.25">
      <c r="B144" s="4"/>
      <c r="C144" s="4"/>
      <c r="D144" s="4"/>
      <c r="E144" s="4"/>
      <c r="F144" s="4"/>
      <c r="G144" s="4"/>
      <c r="H144" s="4"/>
      <c r="I144" s="4"/>
      <c r="J144" s="4"/>
      <c r="K144" s="4"/>
      <c r="L144" s="4"/>
      <c r="M144" s="4"/>
      <c r="N144" s="4"/>
      <c r="O144" s="4"/>
      <c r="P144" s="4"/>
      <c r="Q144" s="4"/>
      <c r="R144" s="4"/>
      <c r="S144" s="4"/>
      <c r="T144" s="4"/>
      <c r="U144" s="6"/>
      <c r="V144" s="4"/>
      <c r="W144" s="6"/>
      <c r="X144" s="4"/>
      <c r="Y144" s="4"/>
      <c r="Z144" s="4"/>
      <c r="AA144" s="4"/>
      <c r="AB144" s="4"/>
      <c r="AC144" s="4"/>
      <c r="AD144" s="4"/>
      <c r="AE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row>
    <row r="145" spans="2:81" s="5" customFormat="1" x14ac:dyDescent="0.25">
      <c r="B145" s="4"/>
      <c r="C145" s="4"/>
      <c r="D145" s="4"/>
      <c r="E145" s="4"/>
      <c r="F145" s="4"/>
      <c r="G145" s="4"/>
      <c r="H145" s="4"/>
      <c r="I145" s="4"/>
      <c r="J145" s="4"/>
      <c r="K145" s="4"/>
      <c r="L145" s="4"/>
      <c r="M145" s="4"/>
      <c r="N145" s="4"/>
      <c r="O145" s="4"/>
      <c r="P145" s="4"/>
      <c r="Q145" s="4"/>
      <c r="R145" s="4"/>
      <c r="S145" s="4"/>
      <c r="T145" s="4"/>
      <c r="U145" s="6"/>
      <c r="V145" s="4"/>
      <c r="W145" s="6"/>
      <c r="X145" s="4"/>
      <c r="Y145" s="4"/>
      <c r="Z145" s="4"/>
      <c r="AA145" s="4"/>
      <c r="AB145" s="4"/>
      <c r="AC145" s="4"/>
      <c r="AD145" s="4"/>
      <c r="AE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c r="BP145" s="4"/>
      <c r="BQ145" s="4"/>
      <c r="BR145" s="4"/>
      <c r="BS145" s="4"/>
      <c r="BT145" s="4"/>
      <c r="BU145" s="4"/>
      <c r="BV145" s="4"/>
      <c r="BW145" s="4"/>
      <c r="BX145" s="4"/>
      <c r="BY145" s="4"/>
      <c r="BZ145" s="4"/>
      <c r="CA145" s="4"/>
      <c r="CB145" s="4"/>
      <c r="CC145" s="4"/>
    </row>
    <row r="146" spans="2:81" s="5" customFormat="1" x14ac:dyDescent="0.25">
      <c r="B146" s="4"/>
      <c r="C146" s="4"/>
      <c r="D146" s="4"/>
      <c r="E146" s="4"/>
      <c r="F146" s="4"/>
      <c r="G146" s="4"/>
      <c r="H146" s="4"/>
      <c r="I146" s="4"/>
      <c r="J146" s="4"/>
      <c r="K146" s="4"/>
      <c r="L146" s="4"/>
      <c r="M146" s="4"/>
      <c r="N146" s="4"/>
      <c r="O146" s="4"/>
      <c r="P146" s="4"/>
      <c r="Q146" s="4"/>
      <c r="R146" s="4"/>
      <c r="S146" s="4"/>
      <c r="T146" s="4"/>
      <c r="U146" s="6"/>
      <c r="V146" s="4"/>
      <c r="W146" s="6"/>
      <c r="X146" s="4"/>
      <c r="Y146" s="4"/>
      <c r="Z146" s="4"/>
      <c r="AA146" s="4"/>
      <c r="AB146" s="4"/>
      <c r="AC146" s="4"/>
      <c r="AD146" s="4"/>
      <c r="AE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c r="BP146" s="4"/>
      <c r="BQ146" s="4"/>
      <c r="BR146" s="4"/>
      <c r="BS146" s="4"/>
      <c r="BT146" s="4"/>
      <c r="BU146" s="4"/>
      <c r="BV146" s="4"/>
      <c r="BW146" s="4"/>
      <c r="BX146" s="4"/>
      <c r="BY146" s="4"/>
      <c r="BZ146" s="4"/>
      <c r="CA146" s="4"/>
      <c r="CB146" s="4"/>
      <c r="CC146" s="4"/>
    </row>
    <row r="147" spans="2:81" s="5" customFormat="1" x14ac:dyDescent="0.25">
      <c r="B147" s="4"/>
      <c r="C147" s="4"/>
      <c r="D147" s="4"/>
      <c r="E147" s="4"/>
      <c r="F147" s="4"/>
      <c r="G147" s="4"/>
      <c r="H147" s="4"/>
      <c r="I147" s="4"/>
      <c r="J147" s="4"/>
      <c r="K147" s="4"/>
      <c r="L147" s="4"/>
      <c r="M147" s="4"/>
      <c r="N147" s="4"/>
      <c r="O147" s="4"/>
      <c r="P147" s="4"/>
      <c r="Q147" s="4"/>
      <c r="R147" s="4"/>
      <c r="S147" s="4"/>
      <c r="T147" s="4"/>
      <c r="U147" s="6"/>
      <c r="V147" s="4"/>
      <c r="W147" s="6"/>
      <c r="X147" s="4"/>
      <c r="Y147" s="4"/>
      <c r="Z147" s="4"/>
      <c r="AA147" s="4"/>
      <c r="AB147" s="4"/>
      <c r="AC147" s="4"/>
      <c r="AD147" s="4"/>
      <c r="AE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4"/>
      <c r="CB147" s="4"/>
      <c r="CC147" s="4"/>
    </row>
    <row r="148" spans="2:81" s="5" customFormat="1" x14ac:dyDescent="0.25">
      <c r="B148" s="4"/>
      <c r="C148" s="4"/>
      <c r="D148" s="4"/>
      <c r="E148" s="4"/>
      <c r="F148" s="4"/>
      <c r="G148" s="4"/>
      <c r="H148" s="4"/>
      <c r="I148" s="4"/>
      <c r="J148" s="4"/>
      <c r="K148" s="4"/>
      <c r="L148" s="4"/>
      <c r="M148" s="4"/>
      <c r="N148" s="4"/>
      <c r="O148" s="4"/>
      <c r="P148" s="4"/>
      <c r="Q148" s="4"/>
      <c r="R148" s="4"/>
      <c r="S148" s="4"/>
      <c r="T148" s="4"/>
      <c r="U148" s="6"/>
      <c r="V148" s="4"/>
      <c r="W148" s="6"/>
      <c r="X148" s="4"/>
      <c r="Y148" s="4"/>
      <c r="Z148" s="4"/>
      <c r="AA148" s="4"/>
      <c r="AB148" s="4"/>
      <c r="AC148" s="4"/>
      <c r="AD148" s="4"/>
      <c r="AE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c r="BP148" s="4"/>
      <c r="BQ148" s="4"/>
      <c r="BR148" s="4"/>
      <c r="BS148" s="4"/>
      <c r="BT148" s="4"/>
      <c r="BU148" s="4"/>
      <c r="BV148" s="4"/>
      <c r="BW148" s="4"/>
      <c r="BX148" s="4"/>
      <c r="BY148" s="4"/>
      <c r="BZ148" s="4"/>
      <c r="CA148" s="4"/>
      <c r="CB148" s="4"/>
      <c r="CC148" s="4"/>
    </row>
    <row r="149" spans="2:81" s="5" customFormat="1" x14ac:dyDescent="0.25">
      <c r="B149" s="4"/>
      <c r="C149" s="4"/>
      <c r="D149" s="4"/>
      <c r="E149" s="4"/>
      <c r="F149" s="4"/>
      <c r="G149" s="4"/>
      <c r="H149" s="4"/>
      <c r="I149" s="4"/>
      <c r="J149" s="4"/>
      <c r="K149" s="4"/>
      <c r="L149" s="4"/>
      <c r="M149" s="4"/>
      <c r="N149" s="4"/>
      <c r="O149" s="4"/>
      <c r="P149" s="4"/>
      <c r="Q149" s="4"/>
      <c r="R149" s="4"/>
      <c r="S149" s="4"/>
      <c r="T149" s="4"/>
      <c r="U149" s="6"/>
      <c r="V149" s="4"/>
      <c r="W149" s="6"/>
      <c r="X149" s="4"/>
      <c r="Y149" s="4"/>
      <c r="Z149" s="4"/>
      <c r="AA149" s="4"/>
      <c r="AB149" s="4"/>
      <c r="AC149" s="4"/>
      <c r="AD149" s="4"/>
      <c r="AE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c r="BP149" s="4"/>
      <c r="BQ149" s="4"/>
      <c r="BR149" s="4"/>
      <c r="BS149" s="4"/>
      <c r="BT149" s="4"/>
      <c r="BU149" s="4"/>
      <c r="BV149" s="4"/>
      <c r="BW149" s="4"/>
      <c r="BX149" s="4"/>
      <c r="BY149" s="4"/>
      <c r="BZ149" s="4"/>
      <c r="CA149" s="4"/>
      <c r="CB149" s="4"/>
      <c r="CC149" s="4"/>
    </row>
    <row r="150" spans="2:81" s="5" customFormat="1" x14ac:dyDescent="0.25">
      <c r="B150" s="4"/>
      <c r="C150" s="4"/>
      <c r="D150" s="4"/>
      <c r="E150" s="4"/>
      <c r="F150" s="4"/>
      <c r="G150" s="4"/>
      <c r="H150" s="4"/>
      <c r="I150" s="4"/>
      <c r="J150" s="4"/>
      <c r="K150" s="4"/>
      <c r="L150" s="4"/>
      <c r="M150" s="4"/>
      <c r="N150" s="4"/>
      <c r="O150" s="4"/>
      <c r="P150" s="4"/>
      <c r="Q150" s="4"/>
      <c r="R150" s="4"/>
      <c r="S150" s="4"/>
      <c r="T150" s="4"/>
      <c r="U150" s="6"/>
      <c r="V150" s="4"/>
      <c r="W150" s="6"/>
      <c r="X150" s="4"/>
      <c r="Y150" s="4"/>
      <c r="Z150" s="4"/>
      <c r="AA150" s="4"/>
      <c r="AB150" s="4"/>
      <c r="AC150" s="4"/>
      <c r="AD150" s="4"/>
      <c r="AE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row>
    <row r="151" spans="2:81" s="5" customFormat="1" x14ac:dyDescent="0.25">
      <c r="B151" s="4"/>
      <c r="C151" s="4"/>
      <c r="D151" s="4"/>
      <c r="E151" s="4"/>
      <c r="F151" s="4"/>
      <c r="G151" s="4"/>
      <c r="H151" s="4"/>
      <c r="I151" s="4"/>
      <c r="J151" s="4"/>
      <c r="K151" s="4"/>
      <c r="L151" s="4"/>
      <c r="M151" s="4"/>
      <c r="N151" s="4"/>
      <c r="O151" s="4"/>
      <c r="P151" s="4"/>
      <c r="Q151" s="4"/>
      <c r="R151" s="4"/>
      <c r="S151" s="4"/>
      <c r="T151" s="4"/>
      <c r="U151" s="6"/>
      <c r="V151" s="4"/>
      <c r="W151" s="6"/>
      <c r="X151" s="4"/>
      <c r="Y151" s="4"/>
      <c r="Z151" s="4"/>
      <c r="AA151" s="4"/>
      <c r="AB151" s="4"/>
      <c r="AC151" s="4"/>
      <c r="AD151" s="4"/>
      <c r="AE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c r="BJ151" s="4"/>
      <c r="BK151" s="4"/>
      <c r="BL151" s="4"/>
      <c r="BM151" s="4"/>
      <c r="BN151" s="4"/>
      <c r="BO151" s="4"/>
      <c r="BP151" s="4"/>
      <c r="BQ151" s="4"/>
      <c r="BR151" s="4"/>
      <c r="BS151" s="4"/>
      <c r="BT151" s="4"/>
      <c r="BU151" s="4"/>
      <c r="BV151" s="4"/>
      <c r="BW151" s="4"/>
      <c r="BX151" s="4"/>
      <c r="BY151" s="4"/>
      <c r="BZ151" s="4"/>
      <c r="CA151" s="4"/>
      <c r="CB151" s="4"/>
      <c r="CC151" s="4"/>
    </row>
    <row r="152" spans="2:81" x14ac:dyDescent="0.25">
      <c r="U152" s="6"/>
      <c r="W152" s="6"/>
    </row>
    <row r="153" spans="2:81" x14ac:dyDescent="0.25">
      <c r="U153" s="6"/>
      <c r="W153" s="6"/>
    </row>
    <row r="154" spans="2:81" x14ac:dyDescent="0.25">
      <c r="U154" s="6"/>
      <c r="W154" s="6"/>
    </row>
    <row r="155" spans="2:81" x14ac:dyDescent="0.25">
      <c r="U155" s="6"/>
      <c r="W155" s="6"/>
    </row>
    <row r="156" spans="2:81" x14ac:dyDescent="0.25">
      <c r="U156" s="6"/>
      <c r="W156" s="6"/>
    </row>
    <row r="157" spans="2:81" x14ac:dyDescent="0.25">
      <c r="U157" s="6"/>
      <c r="W157" s="6"/>
    </row>
    <row r="158" spans="2:81" x14ac:dyDescent="0.25">
      <c r="U158" s="6"/>
      <c r="W158" s="6"/>
    </row>
    <row r="159" spans="2:81" x14ac:dyDescent="0.25">
      <c r="U159" s="6"/>
      <c r="W159" s="6"/>
    </row>
    <row r="160" spans="2:81" x14ac:dyDescent="0.25">
      <c r="U160" s="6"/>
      <c r="W160" s="6"/>
    </row>
    <row r="161" spans="21:23" x14ac:dyDescent="0.25">
      <c r="U161" s="6"/>
      <c r="W161" s="6"/>
    </row>
    <row r="162" spans="21:23" x14ac:dyDescent="0.25">
      <c r="U162" s="6"/>
      <c r="W162" s="6"/>
    </row>
    <row r="163" spans="21:23" x14ac:dyDescent="0.25">
      <c r="U163" s="6"/>
      <c r="W163" s="6"/>
    </row>
    <row r="164" spans="21:23" x14ac:dyDescent="0.25">
      <c r="U164" s="6"/>
      <c r="W164" s="6"/>
    </row>
    <row r="165" spans="21:23" x14ac:dyDescent="0.25">
      <c r="U165" s="6"/>
      <c r="W165" s="6"/>
    </row>
    <row r="166" spans="21:23" x14ac:dyDescent="0.25">
      <c r="U166" s="6"/>
      <c r="W166" s="6"/>
    </row>
    <row r="167" spans="21:23" x14ac:dyDescent="0.25">
      <c r="U167" s="6"/>
      <c r="W167" s="6"/>
    </row>
    <row r="168" spans="21:23" x14ac:dyDescent="0.25">
      <c r="U168" s="6"/>
      <c r="W168" s="6"/>
    </row>
    <row r="169" spans="21:23" x14ac:dyDescent="0.25">
      <c r="U169" s="6"/>
      <c r="W169" s="6"/>
    </row>
    <row r="170" spans="21:23" x14ac:dyDescent="0.25">
      <c r="U170" s="6"/>
      <c r="W170" s="6"/>
    </row>
    <row r="171" spans="21:23" x14ac:dyDescent="0.25">
      <c r="U171" s="6"/>
      <c r="W171" s="6"/>
    </row>
    <row r="172" spans="21:23" x14ac:dyDescent="0.25">
      <c r="U172" s="6"/>
      <c r="W172" s="6"/>
    </row>
    <row r="173" spans="21:23" x14ac:dyDescent="0.25">
      <c r="U173" s="6"/>
      <c r="W173" s="6"/>
    </row>
    <row r="174" spans="21:23" x14ac:dyDescent="0.25">
      <c r="U174" s="6"/>
      <c r="W174" s="6"/>
    </row>
    <row r="175" spans="21:23" x14ac:dyDescent="0.25">
      <c r="U175" s="6"/>
      <c r="W175" s="6"/>
    </row>
    <row r="176" spans="21:23" x14ac:dyDescent="0.25">
      <c r="U176" s="6"/>
      <c r="W176" s="6"/>
    </row>
    <row r="177" spans="21:23" x14ac:dyDescent="0.25">
      <c r="U177" s="6"/>
      <c r="W177" s="6"/>
    </row>
    <row r="178" spans="21:23" x14ac:dyDescent="0.25">
      <c r="U178" s="6"/>
      <c r="W178" s="6"/>
    </row>
    <row r="179" spans="21:23" x14ac:dyDescent="0.25">
      <c r="U179" s="6"/>
      <c r="W179" s="6"/>
    </row>
    <row r="180" spans="21:23" x14ac:dyDescent="0.25">
      <c r="U180" s="6"/>
      <c r="W180" s="6"/>
    </row>
    <row r="181" spans="21:23" x14ac:dyDescent="0.25">
      <c r="U181" s="6"/>
      <c r="W181" s="6"/>
    </row>
    <row r="182" spans="21:23" x14ac:dyDescent="0.25">
      <c r="U182" s="6"/>
      <c r="W182" s="6"/>
    </row>
    <row r="183" spans="21:23" x14ac:dyDescent="0.25">
      <c r="U183" s="6"/>
      <c r="W183" s="6"/>
    </row>
    <row r="184" spans="21:23" x14ac:dyDescent="0.25">
      <c r="U184" s="6"/>
      <c r="W184" s="6"/>
    </row>
    <row r="185" spans="21:23" x14ac:dyDescent="0.25">
      <c r="U185" s="6"/>
      <c r="W185" s="6"/>
    </row>
    <row r="186" spans="21:23" x14ac:dyDescent="0.25">
      <c r="U186" s="6"/>
      <c r="W186" s="6"/>
    </row>
    <row r="187" spans="21:23" x14ac:dyDescent="0.25">
      <c r="U187" s="6"/>
      <c r="W187" s="6"/>
    </row>
    <row r="188" spans="21:23" x14ac:dyDescent="0.25">
      <c r="U188" s="6"/>
      <c r="W188" s="6"/>
    </row>
    <row r="189" spans="21:23" x14ac:dyDescent="0.25">
      <c r="U189" s="6"/>
      <c r="W189" s="6"/>
    </row>
    <row r="190" spans="21:23" x14ac:dyDescent="0.25">
      <c r="U190" s="6"/>
      <c r="W190" s="6"/>
    </row>
    <row r="191" spans="21:23" x14ac:dyDescent="0.25">
      <c r="U191" s="6"/>
      <c r="W191" s="6"/>
    </row>
    <row r="192" spans="21:23" x14ac:dyDescent="0.25">
      <c r="U192" s="6"/>
      <c r="W192" s="6"/>
    </row>
    <row r="193" spans="21:23" x14ac:dyDescent="0.25">
      <c r="U193" s="6"/>
      <c r="W193" s="6"/>
    </row>
    <row r="194" spans="21:23" x14ac:dyDescent="0.25">
      <c r="U194" s="6"/>
      <c r="W194" s="6"/>
    </row>
    <row r="195" spans="21:23" x14ac:dyDescent="0.25">
      <c r="U195" s="6"/>
      <c r="W195" s="6"/>
    </row>
    <row r="196" spans="21:23" x14ac:dyDescent="0.25">
      <c r="U196" s="6"/>
      <c r="W196" s="6"/>
    </row>
    <row r="197" spans="21:23" x14ac:dyDescent="0.25">
      <c r="U197" s="6"/>
      <c r="W197" s="6"/>
    </row>
    <row r="198" spans="21:23" x14ac:dyDescent="0.25">
      <c r="U198" s="6"/>
      <c r="W198" s="6"/>
    </row>
    <row r="199" spans="21:23" x14ac:dyDescent="0.25">
      <c r="U199" s="6"/>
      <c r="W199" s="6"/>
    </row>
    <row r="200" spans="21:23" x14ac:dyDescent="0.25">
      <c r="U200" s="6"/>
      <c r="W200" s="6"/>
    </row>
    <row r="201" spans="21:23" x14ac:dyDescent="0.25">
      <c r="U201" s="6"/>
      <c r="W201" s="6"/>
    </row>
    <row r="202" spans="21:23" x14ac:dyDescent="0.25">
      <c r="U202" s="6"/>
      <c r="W202" s="6"/>
    </row>
    <row r="203" spans="21:23" x14ac:dyDescent="0.25">
      <c r="U203" s="6"/>
      <c r="W203" s="6"/>
    </row>
    <row r="204" spans="21:23" x14ac:dyDescent="0.25">
      <c r="U204" s="6"/>
      <c r="W204" s="6"/>
    </row>
    <row r="205" spans="21:23" x14ac:dyDescent="0.25">
      <c r="U205" s="6"/>
      <c r="W205" s="6"/>
    </row>
    <row r="206" spans="21:23" x14ac:dyDescent="0.25">
      <c r="U206" s="6"/>
      <c r="W206" s="6"/>
    </row>
    <row r="207" spans="21:23" x14ac:dyDescent="0.25">
      <c r="U207" s="6"/>
      <c r="W207" s="6"/>
    </row>
    <row r="208" spans="21:23" x14ac:dyDescent="0.25">
      <c r="U208" s="6"/>
      <c r="W208" s="6"/>
    </row>
    <row r="209" spans="21:23" x14ac:dyDescent="0.25">
      <c r="U209" s="6"/>
      <c r="W209" s="6"/>
    </row>
    <row r="210" spans="21:23" x14ac:dyDescent="0.25">
      <c r="U210" s="6"/>
      <c r="W210" s="6"/>
    </row>
    <row r="211" spans="21:23" x14ac:dyDescent="0.25">
      <c r="U211" s="6"/>
      <c r="W211" s="6"/>
    </row>
    <row r="212" spans="21:23" x14ac:dyDescent="0.25">
      <c r="U212" s="6"/>
      <c r="W212" s="6"/>
    </row>
    <row r="213" spans="21:23" x14ac:dyDescent="0.25">
      <c r="U213" s="6"/>
      <c r="W213" s="6"/>
    </row>
    <row r="214" spans="21:23" x14ac:dyDescent="0.25">
      <c r="U214" s="6"/>
      <c r="W214" s="6"/>
    </row>
    <row r="215" spans="21:23" x14ac:dyDescent="0.25">
      <c r="U215" s="6"/>
      <c r="W215" s="6"/>
    </row>
    <row r="216" spans="21:23" x14ac:dyDescent="0.25">
      <c r="U216" s="6"/>
      <c r="W216" s="6"/>
    </row>
    <row r="217" spans="21:23" x14ac:dyDescent="0.25">
      <c r="U217" s="6"/>
      <c r="W217" s="6"/>
    </row>
    <row r="218" spans="21:23" x14ac:dyDescent="0.25">
      <c r="U218" s="6"/>
      <c r="W218" s="6"/>
    </row>
    <row r="219" spans="21:23" x14ac:dyDescent="0.25">
      <c r="U219" s="6"/>
      <c r="W219" s="6"/>
    </row>
    <row r="220" spans="21:23" x14ac:dyDescent="0.25">
      <c r="U220" s="6"/>
      <c r="W220" s="6"/>
    </row>
    <row r="221" spans="21:23" x14ac:dyDescent="0.25">
      <c r="U221" s="6"/>
      <c r="W221" s="6"/>
    </row>
    <row r="222" spans="21:23" x14ac:dyDescent="0.25">
      <c r="U222" s="6"/>
      <c r="W222" s="6"/>
    </row>
    <row r="223" spans="21:23" x14ac:dyDescent="0.25">
      <c r="U223" s="6"/>
      <c r="W223" s="6"/>
    </row>
    <row r="224" spans="21:23" x14ac:dyDescent="0.25">
      <c r="U224" s="6"/>
      <c r="W224" s="6"/>
    </row>
    <row r="225" spans="21:23" x14ac:dyDescent="0.25">
      <c r="U225" s="6"/>
      <c r="W225" s="6"/>
    </row>
    <row r="226" spans="21:23" x14ac:dyDescent="0.25">
      <c r="U226" s="6"/>
      <c r="W226" s="6"/>
    </row>
    <row r="227" spans="21:23" x14ac:dyDescent="0.25">
      <c r="U227" s="6"/>
      <c r="W227" s="6"/>
    </row>
    <row r="228" spans="21:23" x14ac:dyDescent="0.25">
      <c r="U228" s="6"/>
      <c r="W228" s="6"/>
    </row>
    <row r="229" spans="21:23" x14ac:dyDescent="0.25">
      <c r="U229" s="6"/>
      <c r="W229" s="6"/>
    </row>
    <row r="230" spans="21:23" x14ac:dyDescent="0.25">
      <c r="U230" s="6"/>
      <c r="W230" s="6"/>
    </row>
    <row r="231" spans="21:23" x14ac:dyDescent="0.25">
      <c r="U231" s="6"/>
      <c r="W231" s="6"/>
    </row>
    <row r="232" spans="21:23" x14ac:dyDescent="0.25">
      <c r="U232" s="6"/>
      <c r="W232" s="6"/>
    </row>
    <row r="233" spans="21:23" x14ac:dyDescent="0.25">
      <c r="U233" s="6"/>
      <c r="W233" s="6"/>
    </row>
    <row r="234" spans="21:23" x14ac:dyDescent="0.25">
      <c r="U234" s="6"/>
      <c r="W234" s="6"/>
    </row>
    <row r="235" spans="21:23" x14ac:dyDescent="0.25">
      <c r="U235" s="6"/>
      <c r="W235" s="6"/>
    </row>
    <row r="236" spans="21:23" x14ac:dyDescent="0.25">
      <c r="U236" s="6"/>
      <c r="W236" s="6"/>
    </row>
    <row r="237" spans="21:23" x14ac:dyDescent="0.25">
      <c r="U237" s="6"/>
      <c r="W237" s="6"/>
    </row>
    <row r="238" spans="21:23" x14ac:dyDescent="0.25">
      <c r="U238" s="6"/>
      <c r="W238" s="6"/>
    </row>
    <row r="239" spans="21:23" x14ac:dyDescent="0.25">
      <c r="U239" s="6"/>
      <c r="W239" s="6"/>
    </row>
    <row r="240" spans="21:23" x14ac:dyDescent="0.25">
      <c r="U240" s="6"/>
      <c r="W240" s="6"/>
    </row>
    <row r="241" spans="21:23" x14ac:dyDescent="0.25">
      <c r="U241" s="6"/>
      <c r="W241" s="6"/>
    </row>
    <row r="242" spans="21:23" x14ac:dyDescent="0.25">
      <c r="U242" s="6"/>
      <c r="W242" s="6"/>
    </row>
    <row r="243" spans="21:23" x14ac:dyDescent="0.25">
      <c r="U243" s="6"/>
      <c r="W243" s="6"/>
    </row>
    <row r="244" spans="21:23" x14ac:dyDescent="0.25">
      <c r="U244" s="6"/>
      <c r="W244" s="6"/>
    </row>
    <row r="245" spans="21:23" x14ac:dyDescent="0.25">
      <c r="U245" s="6"/>
      <c r="W245" s="6"/>
    </row>
    <row r="246" spans="21:23" x14ac:dyDescent="0.25">
      <c r="U246" s="6"/>
      <c r="W246" s="6"/>
    </row>
    <row r="247" spans="21:23" x14ac:dyDescent="0.25">
      <c r="U247" s="6"/>
      <c r="W247" s="6"/>
    </row>
    <row r="248" spans="21:23" x14ac:dyDescent="0.25">
      <c r="U248" s="6"/>
      <c r="W248" s="6"/>
    </row>
    <row r="249" spans="21:23" x14ac:dyDescent="0.25">
      <c r="U249" s="6"/>
      <c r="W249" s="6"/>
    </row>
    <row r="250" spans="21:23" x14ac:dyDescent="0.25">
      <c r="U250" s="6"/>
      <c r="W250" s="6"/>
    </row>
    <row r="251" spans="21:23" x14ac:dyDescent="0.25">
      <c r="U251" s="6"/>
      <c r="W251" s="6"/>
    </row>
    <row r="252" spans="21:23" x14ac:dyDescent="0.25">
      <c r="U252" s="6"/>
      <c r="W252" s="6"/>
    </row>
    <row r="253" spans="21:23" x14ac:dyDescent="0.25">
      <c r="U253" s="6"/>
      <c r="W253" s="6"/>
    </row>
    <row r="254" spans="21:23" x14ac:dyDescent="0.25">
      <c r="U254" s="6"/>
      <c r="W254" s="6"/>
    </row>
    <row r="255" spans="21:23" x14ac:dyDescent="0.25">
      <c r="U255" s="6"/>
      <c r="W255" s="6"/>
    </row>
    <row r="256" spans="21:23" x14ac:dyDescent="0.25">
      <c r="U256" s="6"/>
      <c r="W256" s="6"/>
    </row>
    <row r="257" spans="21:23" x14ac:dyDescent="0.25">
      <c r="U257" s="6"/>
      <c r="W257" s="6"/>
    </row>
    <row r="258" spans="21:23" x14ac:dyDescent="0.25">
      <c r="U258" s="6"/>
      <c r="W258" s="6"/>
    </row>
    <row r="259" spans="21:23" x14ac:dyDescent="0.25">
      <c r="U259" s="6"/>
      <c r="W259" s="6"/>
    </row>
    <row r="260" spans="21:23" x14ac:dyDescent="0.25">
      <c r="U260" s="6"/>
      <c r="W260" s="6"/>
    </row>
    <row r="261" spans="21:23" x14ac:dyDescent="0.25">
      <c r="U261" s="6"/>
      <c r="W261" s="6"/>
    </row>
    <row r="262" spans="21:23" x14ac:dyDescent="0.25">
      <c r="U262" s="6"/>
      <c r="W262" s="6"/>
    </row>
    <row r="263" spans="21:23" x14ac:dyDescent="0.25">
      <c r="U263" s="6"/>
      <c r="W263" s="6"/>
    </row>
    <row r="264" spans="21:23" x14ac:dyDescent="0.25">
      <c r="U264" s="6"/>
      <c r="W264" s="6"/>
    </row>
    <row r="265" spans="21:23" x14ac:dyDescent="0.25">
      <c r="U265" s="6"/>
      <c r="W265" s="6"/>
    </row>
    <row r="266" spans="21:23" x14ac:dyDescent="0.25">
      <c r="U266" s="6"/>
      <c r="W266" s="6"/>
    </row>
    <row r="267" spans="21:23" x14ac:dyDescent="0.25">
      <c r="U267" s="6"/>
      <c r="W267" s="6"/>
    </row>
    <row r="268" spans="21:23" x14ac:dyDescent="0.25">
      <c r="U268" s="6"/>
      <c r="W268" s="6"/>
    </row>
    <row r="269" spans="21:23" x14ac:dyDescent="0.25">
      <c r="U269" s="6"/>
      <c r="W269" s="6"/>
    </row>
    <row r="270" spans="21:23" x14ac:dyDescent="0.25">
      <c r="U270" s="6"/>
      <c r="W270" s="6"/>
    </row>
    <row r="271" spans="21:23" x14ac:dyDescent="0.25">
      <c r="U271" s="6"/>
      <c r="W271" s="6"/>
    </row>
    <row r="272" spans="21:23" x14ac:dyDescent="0.25">
      <c r="U272" s="6"/>
      <c r="W272" s="6"/>
    </row>
    <row r="273" spans="21:23" x14ac:dyDescent="0.25">
      <c r="U273" s="6"/>
      <c r="W273" s="6"/>
    </row>
    <row r="274" spans="21:23" x14ac:dyDescent="0.25">
      <c r="U274" s="6"/>
      <c r="W274" s="6"/>
    </row>
    <row r="275" spans="21:23" x14ac:dyDescent="0.25">
      <c r="U275" s="6"/>
      <c r="W275" s="6"/>
    </row>
    <row r="276" spans="21:23" x14ac:dyDescent="0.25">
      <c r="U276" s="6"/>
      <c r="W276" s="6"/>
    </row>
    <row r="277" spans="21:23" x14ac:dyDescent="0.25">
      <c r="U277" s="6"/>
      <c r="W277" s="6"/>
    </row>
    <row r="278" spans="21:23" x14ac:dyDescent="0.25">
      <c r="U278" s="6"/>
      <c r="W278" s="6"/>
    </row>
    <row r="279" spans="21:23" x14ac:dyDescent="0.25">
      <c r="U279" s="6"/>
      <c r="W279" s="6"/>
    </row>
    <row r="280" spans="21:23" x14ac:dyDescent="0.25">
      <c r="U280" s="6"/>
      <c r="W280" s="6"/>
    </row>
    <row r="281" spans="21:23" x14ac:dyDescent="0.25">
      <c r="U281" s="6"/>
      <c r="W281" s="6"/>
    </row>
    <row r="282" spans="21:23" x14ac:dyDescent="0.25">
      <c r="U282" s="6"/>
      <c r="W282" s="6"/>
    </row>
    <row r="283" spans="21:23" x14ac:dyDescent="0.25">
      <c r="U283" s="6"/>
      <c r="W283" s="6"/>
    </row>
    <row r="284" spans="21:23" x14ac:dyDescent="0.25">
      <c r="U284" s="6"/>
      <c r="W284" s="6"/>
    </row>
    <row r="285" spans="21:23" x14ac:dyDescent="0.25">
      <c r="U285" s="6"/>
      <c r="W285" s="6"/>
    </row>
    <row r="286" spans="21:23" x14ac:dyDescent="0.25">
      <c r="U286" s="6"/>
      <c r="W286" s="6"/>
    </row>
    <row r="287" spans="21:23" x14ac:dyDescent="0.25">
      <c r="U287" s="6"/>
      <c r="W287" s="6"/>
    </row>
    <row r="288" spans="21:23" x14ac:dyDescent="0.25">
      <c r="U288" s="6"/>
      <c r="W288" s="6"/>
    </row>
    <row r="289" spans="21:23" x14ac:dyDescent="0.25">
      <c r="U289" s="6"/>
      <c r="W289" s="6"/>
    </row>
    <row r="290" spans="21:23" x14ac:dyDescent="0.25">
      <c r="U290" s="6"/>
      <c r="W290" s="6"/>
    </row>
    <row r="291" spans="21:23" x14ac:dyDescent="0.25">
      <c r="U291" s="6"/>
      <c r="W291" s="6"/>
    </row>
    <row r="292" spans="21:23" x14ac:dyDescent="0.25">
      <c r="U292" s="6"/>
      <c r="W292" s="6"/>
    </row>
    <row r="293" spans="21:23" x14ac:dyDescent="0.25">
      <c r="U293" s="6"/>
      <c r="W293" s="6"/>
    </row>
    <row r="294" spans="21:23" x14ac:dyDescent="0.25">
      <c r="U294" s="6"/>
      <c r="W294" s="6"/>
    </row>
    <row r="295" spans="21:23" x14ac:dyDescent="0.25">
      <c r="U295" s="6"/>
      <c r="W295" s="6"/>
    </row>
    <row r="296" spans="21:23" x14ac:dyDescent="0.25">
      <c r="U296" s="6"/>
      <c r="W296" s="6"/>
    </row>
    <row r="297" spans="21:23" x14ac:dyDescent="0.25">
      <c r="U297" s="6"/>
      <c r="W297" s="6"/>
    </row>
    <row r="298" spans="21:23" x14ac:dyDescent="0.25">
      <c r="U298" s="6"/>
      <c r="W298" s="6"/>
    </row>
    <row r="299" spans="21:23" x14ac:dyDescent="0.25">
      <c r="U299" s="6"/>
      <c r="W299" s="6"/>
    </row>
    <row r="300" spans="21:23" x14ac:dyDescent="0.25">
      <c r="U300" s="6"/>
      <c r="W300" s="6"/>
    </row>
    <row r="301" spans="21:23" x14ac:dyDescent="0.25">
      <c r="U301" s="6"/>
      <c r="W301" s="6"/>
    </row>
    <row r="302" spans="21:23" x14ac:dyDescent="0.25">
      <c r="U302" s="6"/>
      <c r="W302" s="6"/>
    </row>
    <row r="303" spans="21:23" x14ac:dyDescent="0.25">
      <c r="W303" s="6"/>
    </row>
    <row r="304" spans="21:23" x14ac:dyDescent="0.25">
      <c r="W304" s="6"/>
    </row>
    <row r="305" spans="23:23" x14ac:dyDescent="0.25">
      <c r="W305" s="6"/>
    </row>
    <row r="306" spans="23:23" x14ac:dyDescent="0.25">
      <c r="W306" s="6"/>
    </row>
    <row r="307" spans="23:23" x14ac:dyDescent="0.25">
      <c r="W307" s="6"/>
    </row>
    <row r="308" spans="23:23" x14ac:dyDescent="0.25">
      <c r="W308" s="6"/>
    </row>
    <row r="309" spans="23:23" x14ac:dyDescent="0.25">
      <c r="W309" s="6"/>
    </row>
    <row r="310" spans="23:23" x14ac:dyDescent="0.25">
      <c r="W310" s="6"/>
    </row>
    <row r="311" spans="23:23" x14ac:dyDescent="0.25">
      <c r="W311" s="6"/>
    </row>
    <row r="312" spans="23:23" x14ac:dyDescent="0.25">
      <c r="W312" s="6"/>
    </row>
    <row r="313" spans="23:23" x14ac:dyDescent="0.25">
      <c r="W313" s="6"/>
    </row>
    <row r="314" spans="23:23" x14ac:dyDescent="0.25">
      <c r="W314" s="6"/>
    </row>
    <row r="315" spans="23:23" x14ac:dyDescent="0.25">
      <c r="W315" s="6"/>
    </row>
    <row r="316" spans="23:23" x14ac:dyDescent="0.25">
      <c r="W316" s="6"/>
    </row>
    <row r="317" spans="23:23" x14ac:dyDescent="0.25">
      <c r="W317" s="6"/>
    </row>
    <row r="318" spans="23:23" x14ac:dyDescent="0.25">
      <c r="W318" s="6"/>
    </row>
    <row r="319" spans="23:23" x14ac:dyDescent="0.25">
      <c r="W319" s="6"/>
    </row>
    <row r="320" spans="23:23" x14ac:dyDescent="0.25">
      <c r="W320" s="6"/>
    </row>
    <row r="321" spans="23:23" x14ac:dyDescent="0.25">
      <c r="W321" s="6"/>
    </row>
    <row r="322" spans="23:23" x14ac:dyDescent="0.25">
      <c r="W322" s="6"/>
    </row>
    <row r="323" spans="23:23" x14ac:dyDescent="0.25">
      <c r="W323" s="6"/>
    </row>
    <row r="324" spans="23:23" x14ac:dyDescent="0.25">
      <c r="W324" s="6"/>
    </row>
    <row r="325" spans="23:23" x14ac:dyDescent="0.25">
      <c r="W325" s="6"/>
    </row>
    <row r="326" spans="23:23" x14ac:dyDescent="0.25">
      <c r="W326" s="6"/>
    </row>
    <row r="327" spans="23:23" x14ac:dyDescent="0.25">
      <c r="W327" s="6"/>
    </row>
    <row r="328" spans="23:23" x14ac:dyDescent="0.25">
      <c r="W328" s="6"/>
    </row>
    <row r="329" spans="23:23" x14ac:dyDescent="0.25">
      <c r="W329" s="6"/>
    </row>
    <row r="330" spans="23:23" x14ac:dyDescent="0.25">
      <c r="W330" s="6"/>
    </row>
    <row r="331" spans="23:23" x14ac:dyDescent="0.25">
      <c r="W331" s="6"/>
    </row>
    <row r="332" spans="23:23" x14ac:dyDescent="0.25">
      <c r="W332" s="6"/>
    </row>
    <row r="333" spans="23:23" x14ac:dyDescent="0.25">
      <c r="W333" s="6"/>
    </row>
    <row r="334" spans="23:23" x14ac:dyDescent="0.25">
      <c r="W334" s="6"/>
    </row>
    <row r="335" spans="23:23" x14ac:dyDescent="0.25">
      <c r="W335" s="6"/>
    </row>
    <row r="336" spans="23:23" x14ac:dyDescent="0.25">
      <c r="W336" s="6"/>
    </row>
    <row r="337" spans="23:23" x14ac:dyDescent="0.25">
      <c r="W337" s="6"/>
    </row>
    <row r="338" spans="23:23" x14ac:dyDescent="0.25">
      <c r="W338" s="6"/>
    </row>
    <row r="339" spans="23:23" x14ac:dyDescent="0.25">
      <c r="W339" s="6"/>
    </row>
    <row r="340" spans="23:23" x14ac:dyDescent="0.25">
      <c r="W340" s="6"/>
    </row>
    <row r="341" spans="23:23" x14ac:dyDescent="0.25">
      <c r="W341" s="6"/>
    </row>
    <row r="342" spans="23:23" x14ac:dyDescent="0.25">
      <c r="W342" s="6"/>
    </row>
    <row r="343" spans="23:23" x14ac:dyDescent="0.25">
      <c r="W343" s="6"/>
    </row>
    <row r="344" spans="23:23" x14ac:dyDescent="0.25">
      <c r="W344" s="6"/>
    </row>
    <row r="345" spans="23:23" x14ac:dyDescent="0.25">
      <c r="W345" s="6"/>
    </row>
    <row r="346" spans="23:23" x14ac:dyDescent="0.25">
      <c r="W346" s="6"/>
    </row>
    <row r="347" spans="23:23" x14ac:dyDescent="0.25">
      <c r="W347" s="6"/>
    </row>
    <row r="348" spans="23:23" x14ac:dyDescent="0.25">
      <c r="W348" s="6"/>
    </row>
    <row r="349" spans="23:23" x14ac:dyDescent="0.25">
      <c r="W349" s="6"/>
    </row>
    <row r="350" spans="23:23" x14ac:dyDescent="0.25">
      <c r="W350" s="6"/>
    </row>
    <row r="351" spans="23:23" x14ac:dyDescent="0.25">
      <c r="W351" s="6"/>
    </row>
    <row r="352" spans="23:23" x14ac:dyDescent="0.25">
      <c r="W352" s="6"/>
    </row>
    <row r="353" spans="23:23" x14ac:dyDescent="0.25">
      <c r="W353" s="6"/>
    </row>
    <row r="354" spans="23:23" x14ac:dyDescent="0.25">
      <c r="W354" s="6"/>
    </row>
    <row r="355" spans="23:23" x14ac:dyDescent="0.25">
      <c r="W355" s="6"/>
    </row>
    <row r="356" spans="23:23" x14ac:dyDescent="0.25">
      <c r="W356" s="6"/>
    </row>
    <row r="357" spans="23:23" x14ac:dyDescent="0.25">
      <c r="W357" s="6"/>
    </row>
    <row r="358" spans="23:23" x14ac:dyDescent="0.25">
      <c r="W358" s="6"/>
    </row>
    <row r="359" spans="23:23" x14ac:dyDescent="0.25">
      <c r="W359" s="6"/>
    </row>
    <row r="360" spans="23:23" x14ac:dyDescent="0.25">
      <c r="W360" s="6"/>
    </row>
    <row r="361" spans="23:23" x14ac:dyDescent="0.25">
      <c r="W361" s="6"/>
    </row>
    <row r="362" spans="23:23" x14ac:dyDescent="0.25">
      <c r="W362" s="6"/>
    </row>
    <row r="363" spans="23:23" x14ac:dyDescent="0.25">
      <c r="W363" s="6"/>
    </row>
    <row r="364" spans="23:23" x14ac:dyDescent="0.25">
      <c r="W364" s="6"/>
    </row>
    <row r="365" spans="23:23" x14ac:dyDescent="0.25">
      <c r="W365" s="6"/>
    </row>
    <row r="366" spans="23:23" x14ac:dyDescent="0.25">
      <c r="W366" s="6"/>
    </row>
    <row r="367" spans="23:23" x14ac:dyDescent="0.25">
      <c r="W367" s="6"/>
    </row>
    <row r="368" spans="23:23" x14ac:dyDescent="0.25">
      <c r="W368" s="6"/>
    </row>
    <row r="369" spans="23:23" x14ac:dyDescent="0.25">
      <c r="W369" s="6"/>
    </row>
    <row r="370" spans="23:23" x14ac:dyDescent="0.25">
      <c r="W370" s="6"/>
    </row>
    <row r="371" spans="23:23" x14ac:dyDescent="0.25">
      <c r="W371" s="6"/>
    </row>
    <row r="372" spans="23:23" x14ac:dyDescent="0.25">
      <c r="W372" s="6"/>
    </row>
    <row r="373" spans="23:23" x14ac:dyDescent="0.25">
      <c r="W373" s="6"/>
    </row>
    <row r="374" spans="23:23" x14ac:dyDescent="0.25">
      <c r="W374" s="6"/>
    </row>
    <row r="375" spans="23:23" x14ac:dyDescent="0.25">
      <c r="W375" s="6"/>
    </row>
    <row r="376" spans="23:23" x14ac:dyDescent="0.25">
      <c r="W376" s="6"/>
    </row>
    <row r="377" spans="23:23" x14ac:dyDescent="0.25">
      <c r="W377" s="6"/>
    </row>
    <row r="378" spans="23:23" x14ac:dyDescent="0.25">
      <c r="W378" s="6"/>
    </row>
    <row r="379" spans="23:23" x14ac:dyDescent="0.25">
      <c r="W379" s="6"/>
    </row>
    <row r="380" spans="23:23" x14ac:dyDescent="0.25">
      <c r="W380" s="6"/>
    </row>
    <row r="381" spans="23:23" x14ac:dyDescent="0.25">
      <c r="W381" s="6"/>
    </row>
    <row r="382" spans="23:23" x14ac:dyDescent="0.25">
      <c r="W382" s="6"/>
    </row>
    <row r="383" spans="23:23" x14ac:dyDescent="0.25">
      <c r="W383" s="6"/>
    </row>
    <row r="384" spans="23:23" x14ac:dyDescent="0.25">
      <c r="W384" s="6"/>
    </row>
    <row r="385" spans="23:23" x14ac:dyDescent="0.25">
      <c r="W385" s="6"/>
    </row>
    <row r="386" spans="23:23" x14ac:dyDescent="0.25">
      <c r="W386" s="6"/>
    </row>
    <row r="387" spans="23:23" x14ac:dyDescent="0.25">
      <c r="W387" s="6"/>
    </row>
    <row r="388" spans="23:23" x14ac:dyDescent="0.25">
      <c r="W388" s="6"/>
    </row>
    <row r="389" spans="23:23" x14ac:dyDescent="0.25">
      <c r="W389" s="6"/>
    </row>
    <row r="390" spans="23:23" x14ac:dyDescent="0.25">
      <c r="W390" s="6"/>
    </row>
    <row r="391" spans="23:23" x14ac:dyDescent="0.25">
      <c r="W391" s="6"/>
    </row>
    <row r="392" spans="23:23" x14ac:dyDescent="0.25">
      <c r="W392" s="6"/>
    </row>
    <row r="393" spans="23:23" x14ac:dyDescent="0.25">
      <c r="W393" s="6"/>
    </row>
    <row r="394" spans="23:23" x14ac:dyDescent="0.25">
      <c r="W394" s="6"/>
    </row>
    <row r="395" spans="23:23" x14ac:dyDescent="0.25">
      <c r="W395" s="6"/>
    </row>
    <row r="396" spans="23:23" x14ac:dyDescent="0.25">
      <c r="W396" s="6"/>
    </row>
    <row r="397" spans="23:23" x14ac:dyDescent="0.25">
      <c r="W397" s="6"/>
    </row>
    <row r="398" spans="23:23" x14ac:dyDescent="0.25">
      <c r="W398" s="6"/>
    </row>
    <row r="399" spans="23:23" x14ac:dyDescent="0.25">
      <c r="W399" s="6"/>
    </row>
    <row r="400" spans="23:23" x14ac:dyDescent="0.25">
      <c r="W400" s="6"/>
    </row>
    <row r="401" spans="23:23" x14ac:dyDescent="0.25">
      <c r="W401" s="6"/>
    </row>
    <row r="402" spans="23:23" x14ac:dyDescent="0.25">
      <c r="W402" s="6"/>
    </row>
    <row r="403" spans="23:23" x14ac:dyDescent="0.25">
      <c r="W403" s="6"/>
    </row>
    <row r="404" spans="23:23" x14ac:dyDescent="0.25">
      <c r="W404" s="6"/>
    </row>
    <row r="405" spans="23:23" x14ac:dyDescent="0.25">
      <c r="W405" s="6"/>
    </row>
    <row r="406" spans="23:23" x14ac:dyDescent="0.25">
      <c r="W406" s="6"/>
    </row>
    <row r="407" spans="23:23" x14ac:dyDescent="0.25">
      <c r="W407" s="6"/>
    </row>
    <row r="408" spans="23:23" x14ac:dyDescent="0.25">
      <c r="W408" s="6"/>
    </row>
    <row r="409" spans="23:23" x14ac:dyDescent="0.25">
      <c r="W409" s="6"/>
    </row>
    <row r="410" spans="23:23" x14ac:dyDescent="0.25">
      <c r="W410" s="6"/>
    </row>
    <row r="411" spans="23:23" x14ac:dyDescent="0.25">
      <c r="W411" s="6"/>
    </row>
    <row r="412" spans="23:23" x14ac:dyDescent="0.25">
      <c r="W412" s="6"/>
    </row>
    <row r="413" spans="23:23" x14ac:dyDescent="0.25">
      <c r="W413" s="6"/>
    </row>
    <row r="414" spans="23:23" x14ac:dyDescent="0.25">
      <c r="W414" s="6"/>
    </row>
    <row r="415" spans="23:23" x14ac:dyDescent="0.25">
      <c r="W415" s="6"/>
    </row>
    <row r="416" spans="23:23" x14ac:dyDescent="0.25">
      <c r="W416" s="6"/>
    </row>
    <row r="417" spans="23:23" x14ac:dyDescent="0.25">
      <c r="W417" s="6"/>
    </row>
    <row r="418" spans="23:23" x14ac:dyDescent="0.25">
      <c r="W418" s="6"/>
    </row>
    <row r="419" spans="23:23" x14ac:dyDescent="0.25">
      <c r="W419" s="6"/>
    </row>
    <row r="420" spans="23:23" x14ac:dyDescent="0.25">
      <c r="W420" s="6"/>
    </row>
    <row r="421" spans="23:23" x14ac:dyDescent="0.25">
      <c r="W421" s="6"/>
    </row>
    <row r="422" spans="23:23" x14ac:dyDescent="0.25">
      <c r="W422" s="6"/>
    </row>
  </sheetData>
  <sheetProtection formatCells="0" formatColumns="0" formatRows="0" insertRows="0" insertHyperlinks="0" deleteRows="0" selectLockedCells="1" sort="0" autoFilter="0" pivotTables="0"/>
  <mergeCells count="35">
    <mergeCell ref="AA15:AE15"/>
    <mergeCell ref="B16:B17"/>
    <mergeCell ref="C16:C17"/>
    <mergeCell ref="D16:D17"/>
    <mergeCell ref="E16:E17"/>
    <mergeCell ref="F16:F17"/>
    <mergeCell ref="E15:M15"/>
    <mergeCell ref="N15:R15"/>
    <mergeCell ref="R16:R17"/>
    <mergeCell ref="G16:G17"/>
    <mergeCell ref="H16:H17"/>
    <mergeCell ref="I16:I17"/>
    <mergeCell ref="J16:J17"/>
    <mergeCell ref="K16:K17"/>
    <mergeCell ref="L16:L17"/>
    <mergeCell ref="M16:M17"/>
    <mergeCell ref="N16:N17"/>
    <mergeCell ref="O16:O17"/>
    <mergeCell ref="P16:P17"/>
    <mergeCell ref="Q16:Q17"/>
    <mergeCell ref="X16:X17"/>
    <mergeCell ref="Y16:Y17"/>
    <mergeCell ref="Z16:Z17"/>
    <mergeCell ref="S16:S17"/>
    <mergeCell ref="T16:T17"/>
    <mergeCell ref="U16:U17"/>
    <mergeCell ref="V16:V17"/>
    <mergeCell ref="W16:W17"/>
    <mergeCell ref="AG16:AG17"/>
    <mergeCell ref="AA16:AA17"/>
    <mergeCell ref="AB16:AB17"/>
    <mergeCell ref="AC16:AC17"/>
    <mergeCell ref="AD16:AD17"/>
    <mergeCell ref="AE16:AE17"/>
    <mergeCell ref="AF16:AF17"/>
  </mergeCells>
  <conditionalFormatting sqref="X18 X21:X127">
    <cfRule type="expression" dxfId="122" priority="182" stopIfTrue="1">
      <formula>B18=""</formula>
    </cfRule>
    <cfRule type="expression" dxfId="121" priority="239">
      <formula>B18&lt;&gt;""</formula>
    </cfRule>
  </conditionalFormatting>
  <conditionalFormatting sqref="V18 V21:V127">
    <cfRule type="expression" dxfId="120" priority="188" stopIfTrue="1">
      <formula>B18=""</formula>
    </cfRule>
    <cfRule type="expression" dxfId="119" priority="241">
      <formula>B18&lt;&gt;""</formula>
    </cfRule>
  </conditionalFormatting>
  <conditionalFormatting sqref="B18">
    <cfRule type="expression" dxfId="118" priority="199" stopIfTrue="1">
      <formula>B18=""</formula>
    </cfRule>
    <cfRule type="expression" dxfId="117" priority="246">
      <formula>B18&lt;&gt;""</formula>
    </cfRule>
  </conditionalFormatting>
  <conditionalFormatting sqref="C18">
    <cfRule type="expression" dxfId="116" priority="245">
      <formula>B18&lt;&gt;""</formula>
    </cfRule>
  </conditionalFormatting>
  <conditionalFormatting sqref="D18">
    <cfRule type="expression" dxfId="115" priority="243" stopIfTrue="1">
      <formula>B18=""</formula>
    </cfRule>
    <cfRule type="expression" dxfId="114" priority="244">
      <formula>B18&lt;&gt;””</formula>
    </cfRule>
  </conditionalFormatting>
  <conditionalFormatting sqref="U18 U128:U302">
    <cfRule type="expression" dxfId="113" priority="242">
      <formula>B18&lt;&gt;""</formula>
    </cfRule>
  </conditionalFormatting>
  <conditionalFormatting sqref="W18 W21:W422">
    <cfRule type="expression" dxfId="112" priority="240">
      <formula>B18&lt;&gt;""</formula>
    </cfRule>
  </conditionalFormatting>
  <conditionalFormatting sqref="AF18">
    <cfRule type="expression" dxfId="111" priority="258" stopIfTrue="1">
      <formula>B18=""</formula>
    </cfRule>
  </conditionalFormatting>
  <conditionalFormatting sqref="S57:S127">
    <cfRule type="expression" dxfId="110" priority="223">
      <formula>B57&lt;&gt;""</formula>
    </cfRule>
  </conditionalFormatting>
  <conditionalFormatting sqref="S41:S56">
    <cfRule type="expression" dxfId="109" priority="210">
      <formula>B41&lt;&gt;""</formula>
    </cfRule>
  </conditionalFormatting>
  <conditionalFormatting sqref="AF18">
    <cfRule type="expression" dxfId="108" priority="269">
      <formula>B18&lt;&gt;""</formula>
    </cfRule>
    <cfRule type="expression" dxfId="107" priority="270">
      <formula>AF18="Bajo"</formula>
    </cfRule>
    <cfRule type="expression" dxfId="106" priority="271">
      <formula>AF18="Moderado"</formula>
    </cfRule>
    <cfRule type="expression" dxfId="105" priority="272">
      <formula>AF18="Alto"</formula>
    </cfRule>
    <cfRule type="expression" dxfId="104" priority="273">
      <formula>AF18="Extremo"</formula>
    </cfRule>
  </conditionalFormatting>
  <conditionalFormatting sqref="N18:N20">
    <cfRule type="expression" dxfId="103" priority="206" stopIfTrue="1">
      <formula>D18=""</formula>
    </cfRule>
    <cfRule type="expression" dxfId="102" priority="207">
      <formula>D18&lt;&gt;""</formula>
    </cfRule>
  </conditionalFormatting>
  <conditionalFormatting sqref="O18:O20">
    <cfRule type="expression" dxfId="101" priority="204" stopIfTrue="1">
      <formula>D18=""</formula>
    </cfRule>
    <cfRule type="expression" dxfId="100" priority="205">
      <formula>D18&lt;&gt;""</formula>
    </cfRule>
  </conditionalFormatting>
  <conditionalFormatting sqref="P18:P20">
    <cfRule type="expression" dxfId="99" priority="202" stopIfTrue="1">
      <formula>D18=""</formula>
    </cfRule>
    <cfRule type="expression" dxfId="98" priority="203">
      <formula>D18&lt;&gt;""</formula>
    </cfRule>
  </conditionalFormatting>
  <conditionalFormatting sqref="Q18:Q20">
    <cfRule type="expression" dxfId="97" priority="200" stopIfTrue="1">
      <formula>D18=""</formula>
    </cfRule>
    <cfRule type="expression" dxfId="96" priority="201">
      <formula>D18&lt;&gt;""</formula>
    </cfRule>
  </conditionalFormatting>
  <conditionalFormatting sqref="C18">
    <cfRule type="expression" dxfId="95" priority="198" stopIfTrue="1">
      <formula>B18=""</formula>
    </cfRule>
  </conditionalFormatting>
  <conditionalFormatting sqref="D21:D127">
    <cfRule type="expression" dxfId="94" priority="196" stopIfTrue="1">
      <formula>B21=""</formula>
    </cfRule>
    <cfRule type="expression" dxfId="93" priority="197">
      <formula>B21&lt;&gt;””</formula>
    </cfRule>
  </conditionalFormatting>
  <conditionalFormatting sqref="S18:S127">
    <cfRule type="expression" dxfId="92" priority="194" stopIfTrue="1">
      <formula>D18=""</formula>
    </cfRule>
    <cfRule type="expression" dxfId="91" priority="195">
      <formula>D18&lt;&gt;""</formula>
    </cfRule>
  </conditionalFormatting>
  <conditionalFormatting sqref="U18">
    <cfRule type="expression" dxfId="90" priority="191" stopIfTrue="1">
      <formula>B18=""</formula>
    </cfRule>
  </conditionalFormatting>
  <conditionalFormatting sqref="U21:U127">
    <cfRule type="expression" dxfId="89" priority="190">
      <formula>B21&lt;&gt;""</formula>
    </cfRule>
  </conditionalFormatting>
  <conditionalFormatting sqref="U21:U127">
    <cfRule type="expression" dxfId="88" priority="189" stopIfTrue="1">
      <formula>B21=""</formula>
    </cfRule>
  </conditionalFormatting>
  <conditionalFormatting sqref="W18 W21:W127">
    <cfRule type="expression" dxfId="87" priority="187" stopIfTrue="1">
      <formula>B18=""</formula>
    </cfRule>
  </conditionalFormatting>
  <conditionalFormatting sqref="Y18">
    <cfRule type="expression" dxfId="86" priority="179" stopIfTrue="1">
      <formula>B18=""</formula>
    </cfRule>
    <cfRule type="expression" dxfId="85" priority="180">
      <formula>B18&lt;&gt;""</formula>
    </cfRule>
  </conditionalFormatting>
  <conditionalFormatting sqref="Y21:Y127">
    <cfRule type="expression" dxfId="84" priority="177" stopIfTrue="1">
      <formula>B21=""</formula>
    </cfRule>
    <cfRule type="expression" dxfId="83" priority="178">
      <formula>B21&lt;&gt;""</formula>
    </cfRule>
  </conditionalFormatting>
  <conditionalFormatting sqref="Z18">
    <cfRule type="expression" dxfId="82" priority="175" stopIfTrue="1">
      <formula>B18=""</formula>
    </cfRule>
    <cfRule type="expression" dxfId="81" priority="176">
      <formula>B18&lt;&gt;""</formula>
    </cfRule>
  </conditionalFormatting>
  <conditionalFormatting sqref="Z21:Z127">
    <cfRule type="expression" dxfId="80" priority="173" stopIfTrue="1">
      <formula>B21=""</formula>
    </cfRule>
    <cfRule type="expression" dxfId="79" priority="174">
      <formula>B21&lt;&gt;""</formula>
    </cfRule>
  </conditionalFormatting>
  <conditionalFormatting sqref="AG18:AG127">
    <cfRule type="expression" dxfId="78" priority="146" stopIfTrue="1">
      <formula>B18=""</formula>
    </cfRule>
    <cfRule type="expression" dxfId="77" priority="147">
      <formula>B18&lt;&gt;""</formula>
    </cfRule>
  </conditionalFormatting>
  <conditionalFormatting sqref="AG19:AG127">
    <cfRule type="expression" dxfId="76" priority="111" stopIfTrue="1">
      <formula>B19=""</formula>
    </cfRule>
    <cfRule type="expression" dxfId="75" priority="112">
      <formula>B19&lt;&gt;""</formula>
    </cfRule>
  </conditionalFormatting>
  <conditionalFormatting sqref="X19">
    <cfRule type="expression" dxfId="74" priority="88" stopIfTrue="1">
      <formula>B19=""</formula>
    </cfRule>
    <cfRule type="expression" dxfId="73" priority="101">
      <formula>B19&lt;&gt;""</formula>
    </cfRule>
  </conditionalFormatting>
  <conditionalFormatting sqref="V19">
    <cfRule type="expression" dxfId="72" priority="92" stopIfTrue="1">
      <formula>B19=""</formula>
    </cfRule>
    <cfRule type="expression" dxfId="71" priority="103">
      <formula>B19&lt;&gt;""</formula>
    </cfRule>
  </conditionalFormatting>
  <conditionalFormatting sqref="D19">
    <cfRule type="expression" dxfId="70" priority="105" stopIfTrue="1">
      <formula>B19=""</formula>
    </cfRule>
    <cfRule type="expression" dxfId="69" priority="106">
      <formula>B19&lt;&gt;””</formula>
    </cfRule>
  </conditionalFormatting>
  <conditionalFormatting sqref="U19">
    <cfRule type="expression" dxfId="68" priority="104">
      <formula>B19&lt;&gt;""</formula>
    </cfRule>
  </conditionalFormatting>
  <conditionalFormatting sqref="W19">
    <cfRule type="expression" dxfId="67" priority="102">
      <formula>B19&lt;&gt;""</formula>
    </cfRule>
  </conditionalFormatting>
  <conditionalFormatting sqref="U19">
    <cfRule type="expression" dxfId="66" priority="93" stopIfTrue="1">
      <formula>B19=""</formula>
    </cfRule>
  </conditionalFormatting>
  <conditionalFormatting sqref="W19">
    <cfRule type="expression" dxfId="65" priority="91" stopIfTrue="1">
      <formula>B19=""</formula>
    </cfRule>
  </conditionalFormatting>
  <conditionalFormatting sqref="Y19">
    <cfRule type="expression" dxfId="64" priority="85" stopIfTrue="1">
      <formula>B19=""</formula>
    </cfRule>
    <cfRule type="expression" dxfId="63" priority="86">
      <formula>B19&lt;&gt;""</formula>
    </cfRule>
  </conditionalFormatting>
  <conditionalFormatting sqref="Z19">
    <cfRule type="expression" dxfId="62" priority="83" stopIfTrue="1">
      <formula>B19=""</formula>
    </cfRule>
    <cfRule type="expression" dxfId="61" priority="84">
      <formula>B19&lt;&gt;""</formula>
    </cfRule>
  </conditionalFormatting>
  <conditionalFormatting sqref="X20">
    <cfRule type="expression" dxfId="60" priority="53" stopIfTrue="1">
      <formula>B20=""</formula>
    </cfRule>
    <cfRule type="expression" dxfId="59" priority="66">
      <formula>B20&lt;&gt;""</formula>
    </cfRule>
  </conditionalFormatting>
  <conditionalFormatting sqref="V20">
    <cfRule type="expression" dxfId="58" priority="57" stopIfTrue="1">
      <formula>B20=""</formula>
    </cfRule>
    <cfRule type="expression" dxfId="57" priority="68">
      <formula>B20&lt;&gt;""</formula>
    </cfRule>
  </conditionalFormatting>
  <conditionalFormatting sqref="D20">
    <cfRule type="expression" dxfId="56" priority="70" stopIfTrue="1">
      <formula>B20=""</formula>
    </cfRule>
    <cfRule type="expression" dxfId="55" priority="71">
      <formula>B20&lt;&gt;””</formula>
    </cfRule>
  </conditionalFormatting>
  <conditionalFormatting sqref="U20">
    <cfRule type="expression" dxfId="54" priority="69">
      <formula>B20&lt;&gt;""</formula>
    </cfRule>
  </conditionalFormatting>
  <conditionalFormatting sqref="W20">
    <cfRule type="expression" dxfId="53" priority="67">
      <formula>B20&lt;&gt;""</formula>
    </cfRule>
  </conditionalFormatting>
  <conditionalFormatting sqref="U20">
    <cfRule type="expression" dxfId="52" priority="58" stopIfTrue="1">
      <formula>B20=""</formula>
    </cfRule>
  </conditionalFormatting>
  <conditionalFormatting sqref="W20">
    <cfRule type="expression" dxfId="51" priority="56" stopIfTrue="1">
      <formula>B20=""</formula>
    </cfRule>
  </conditionalFormatting>
  <conditionalFormatting sqref="Y20">
    <cfRule type="expression" dxfId="50" priority="50" stopIfTrue="1">
      <formula>B20=""</formula>
    </cfRule>
    <cfRule type="expression" dxfId="49" priority="51">
      <formula>B20&lt;&gt;""</formula>
    </cfRule>
  </conditionalFormatting>
  <conditionalFormatting sqref="Z20">
    <cfRule type="expression" dxfId="48" priority="48" stopIfTrue="1">
      <formula>B20=""</formula>
    </cfRule>
    <cfRule type="expression" dxfId="47" priority="49">
      <formula>B20&lt;&gt;""</formula>
    </cfRule>
  </conditionalFormatting>
  <conditionalFormatting sqref="AF19:AF127">
    <cfRule type="expression" dxfId="46" priority="31" stopIfTrue="1">
      <formula>B19=""</formula>
    </cfRule>
  </conditionalFormatting>
  <conditionalFormatting sqref="AF19:AF127">
    <cfRule type="expression" dxfId="45" priority="32">
      <formula>B19&lt;&gt;""</formula>
    </cfRule>
    <cfRule type="expression" dxfId="44" priority="33">
      <formula>AF19="Bajo"</formula>
    </cfRule>
    <cfRule type="expression" dxfId="43" priority="34">
      <formula>AF19="Moderado"</formula>
    </cfRule>
    <cfRule type="expression" dxfId="42" priority="35">
      <formula>AF19="Alto"</formula>
    </cfRule>
    <cfRule type="expression" dxfId="41" priority="36">
      <formula>AF19="Extremo"</formula>
    </cfRule>
  </conditionalFormatting>
  <conditionalFormatting sqref="B19:B127">
    <cfRule type="expression" dxfId="40" priority="29" stopIfTrue="1">
      <formula>B19=""</formula>
    </cfRule>
    <cfRule type="expression" dxfId="39" priority="30">
      <formula>B19&lt;&gt;""</formula>
    </cfRule>
  </conditionalFormatting>
  <conditionalFormatting sqref="C19:C127">
    <cfRule type="expression" dxfId="38" priority="28">
      <formula>B19&lt;&gt;""</formula>
    </cfRule>
  </conditionalFormatting>
  <conditionalFormatting sqref="C19:C127">
    <cfRule type="expression" dxfId="37" priority="27" stopIfTrue="1">
      <formula>B19=""</formula>
    </cfRule>
  </conditionalFormatting>
  <conditionalFormatting sqref="R18:R20">
    <cfRule type="expression" dxfId="36" priority="288" stopIfTrue="1">
      <formula>D18=""</formula>
    </cfRule>
    <cfRule type="expression" dxfId="35" priority="289">
      <formula>D18&lt;&gt;""</formula>
    </cfRule>
  </conditionalFormatting>
  <conditionalFormatting sqref="T18:T127">
    <cfRule type="expression" dxfId="34" priority="290" stopIfTrue="1">
      <formula>D18=""</formula>
    </cfRule>
    <cfRule type="expression" dxfId="33" priority="291">
      <formula>D18&lt;&gt;""</formula>
    </cfRule>
  </conditionalFormatting>
  <conditionalFormatting sqref="E18:E127">
    <cfRule type="expression" dxfId="32" priority="17" stopIfTrue="1">
      <formula>B18=""</formula>
    </cfRule>
    <cfRule type="expression" dxfId="31" priority="18">
      <formula>B18&lt;&gt;""</formula>
    </cfRule>
  </conditionalFormatting>
  <conditionalFormatting sqref="F18:F127">
    <cfRule type="expression" dxfId="30" priority="15" stopIfTrue="1">
      <formula>B18=""</formula>
    </cfRule>
    <cfRule type="expression" dxfId="29" priority="16">
      <formula>B18&lt;&gt;""</formula>
    </cfRule>
  </conditionalFormatting>
  <conditionalFormatting sqref="G18:G127">
    <cfRule type="expression" dxfId="28" priority="13" stopIfTrue="1">
      <formula>B18=""</formula>
    </cfRule>
    <cfRule type="expression" dxfId="27" priority="14">
      <formula>B18&lt;&gt;""</formula>
    </cfRule>
  </conditionalFormatting>
  <conditionalFormatting sqref="H18:H127">
    <cfRule type="expression" dxfId="26" priority="11" stopIfTrue="1">
      <formula>B18=""</formula>
    </cfRule>
    <cfRule type="expression" dxfId="25" priority="12">
      <formula>B18&lt;&gt;""</formula>
    </cfRule>
  </conditionalFormatting>
  <conditionalFormatting sqref="I18:I127">
    <cfRule type="expression" dxfId="24" priority="9" stopIfTrue="1">
      <formula>B18=""</formula>
    </cfRule>
    <cfRule type="expression" dxfId="23" priority="10">
      <formula>B18&lt;&gt;""</formula>
    </cfRule>
  </conditionalFormatting>
  <conditionalFormatting sqref="J18:J127">
    <cfRule type="expression" dxfId="22" priority="7" stopIfTrue="1">
      <formula>B18=""</formula>
    </cfRule>
    <cfRule type="expression" dxfId="21" priority="8">
      <formula>B18&lt;&gt;""</formula>
    </cfRule>
  </conditionalFormatting>
  <conditionalFormatting sqref="K18:K127">
    <cfRule type="expression" dxfId="20" priority="5" stopIfTrue="1">
      <formula>B18=""</formula>
    </cfRule>
    <cfRule type="expression" dxfId="19" priority="6">
      <formula>B18&lt;&gt;""</formula>
    </cfRule>
  </conditionalFormatting>
  <conditionalFormatting sqref="L18:L127">
    <cfRule type="expression" dxfId="18" priority="3" stopIfTrue="1">
      <formula>B18=""</formula>
    </cfRule>
    <cfRule type="expression" dxfId="17" priority="4">
      <formula>B18&lt;&gt;""</formula>
    </cfRule>
  </conditionalFormatting>
  <conditionalFormatting sqref="M18:M127">
    <cfRule type="expression" dxfId="16" priority="1" stopIfTrue="1">
      <formula>B18=""</formula>
    </cfRule>
    <cfRule type="expression" dxfId="15" priority="2">
      <formula>B18&lt;&gt;""</formula>
    </cfRule>
  </conditionalFormatting>
  <conditionalFormatting sqref="AA18:AA20">
    <cfRule type="expression" dxfId="14" priority="14260" stopIfTrue="1">
      <formula>B18=""</formula>
    </cfRule>
    <cfRule type="expression" dxfId="13" priority="14261">
      <formula>B18&lt;&gt;""</formula>
    </cfRule>
    <cfRule type="expression" dxfId="12" priority="14262">
      <formula>#REF!="No hay control"</formula>
    </cfRule>
  </conditionalFormatting>
  <conditionalFormatting sqref="AB18:AB127">
    <cfRule type="expression" dxfId="11" priority="14263" stopIfTrue="1">
      <formula>B18=""</formula>
    </cfRule>
    <cfRule type="expression" dxfId="10" priority="14264">
      <formula>B18&lt;&gt;""</formula>
    </cfRule>
    <cfRule type="expression" dxfId="9" priority="14265">
      <formula>#REF!="No hay control"</formula>
    </cfRule>
  </conditionalFormatting>
  <conditionalFormatting sqref="AC18:AC127">
    <cfRule type="expression" dxfId="8" priority="14266" stopIfTrue="1">
      <formula>B18=""</formula>
    </cfRule>
    <cfRule type="expression" dxfId="7" priority="14267">
      <formula>B18&lt;&gt;""</formula>
    </cfRule>
    <cfRule type="expression" dxfId="6" priority="14268">
      <formula>#REF!="No hay control"</formula>
    </cfRule>
  </conditionalFormatting>
  <conditionalFormatting sqref="AD19:AD127 AD18:AE18">
    <cfRule type="expression" dxfId="5" priority="14269" stopIfTrue="1">
      <formula>B18=""</formula>
    </cfRule>
    <cfRule type="expression" dxfId="4" priority="14270">
      <formula>B18&lt;&gt;""</formula>
    </cfRule>
    <cfRule type="expression" dxfId="3" priority="14271">
      <formula>#REF!="No hay control"</formula>
    </cfRule>
  </conditionalFormatting>
  <conditionalFormatting sqref="AE19:AE127">
    <cfRule type="expression" dxfId="2" priority="14275" stopIfTrue="1">
      <formula>B19=""</formula>
    </cfRule>
    <cfRule type="expression" dxfId="1" priority="14276">
      <formula>B19&lt;&gt;""</formula>
    </cfRule>
    <cfRule type="expression" dxfId="0" priority="14277">
      <formula>#REF!="No hay control"</formula>
    </cfRule>
  </conditionalFormatting>
  <dataValidations count="8">
    <dataValidation type="list" allowBlank="1" showInputMessage="1" showErrorMessage="1" sqref="N18:R127" xr:uid="{00000000-0002-0000-1100-000000000000}">
      <formula1>AS</formula1>
    </dataValidation>
    <dataValidation type="list" allowBlank="1" showInputMessage="1" showErrorMessage="1" sqref="D18:D127" xr:uid="{00000000-0002-0000-1100-000001000000}">
      <formula1>riesgo</formula1>
    </dataValidation>
    <dataValidation type="list" allowBlank="1" showInputMessage="1" showErrorMessage="1" sqref="Y18:Y127" xr:uid="{00000000-0002-0000-1100-000002000000}">
      <formula1>control</formula1>
    </dataValidation>
    <dataValidation type="list" allowBlank="1" showInputMessage="1" showErrorMessage="1" sqref="U18:U127" xr:uid="{00000000-0002-0000-1100-000003000000}">
      <formula1>PR</formula1>
    </dataValidation>
    <dataValidation type="list" allowBlank="1" showInputMessage="1" showErrorMessage="1" sqref="V18:V127" xr:uid="{00000000-0002-0000-1100-000004000000}">
      <formula1>prob</formula1>
    </dataValidation>
    <dataValidation type="list" allowBlank="1" showInputMessage="1" showErrorMessage="1" sqref="X18:X127" xr:uid="{00000000-0002-0000-1100-000005000000}">
      <formula1>imp</formula1>
    </dataValidation>
    <dataValidation type="list" allowBlank="1" showInputMessage="1" showErrorMessage="1" sqref="W18:W127" xr:uid="{00000000-0002-0000-1100-000006000000}">
      <formula1>IM</formula1>
    </dataValidation>
    <dataValidation type="list" allowBlank="1" showInputMessage="1" showErrorMessage="1" sqref="AA18:AE127 E18:M127" xr:uid="{00000000-0002-0000-1100-000007000000}">
      <formula1>dis</formula1>
    </dataValidation>
  </dataValidations>
  <hyperlinks>
    <hyperlink ref="V16:V17" location="'SOPORTE PROBABILIDAD'!A1" display="Soporte Calificación Probabilidad" xr:uid="{00000000-0004-0000-1100-000000000000}"/>
    <hyperlink ref="X16:X17" location="'Soporte Impacto'!A1" display="Soporte Calificaciòn Impacto" xr:uid="{00000000-0004-0000-1100-000001000000}"/>
  </hyperlinks>
  <pageMargins left="0.70866141732283472" right="0.70866141732283472" top="0.74803149606299213" bottom="0.74803149606299213" header="0.31496062992125984" footer="0.31496062992125984"/>
  <pageSetup scale="70" orientation="landscape"/>
  <drawing r:id="rId1"/>
  <legacyDrawing r:id="rId2"/>
  <mc:AlternateContent xmlns:mc="http://schemas.openxmlformats.org/markup-compatibility/2006">
    <mc:Choice Requires="x14">
      <controls>
        <mc:AlternateContent xmlns:mc="http://schemas.openxmlformats.org/markup-compatibility/2006">
          <mc:Choice Requires="x14">
            <control shapeId="2726913" r:id="rId3" name="Button 1">
              <controlPr defaultSize="0" print="0" autoFill="0" autoPict="0" macro="[0]!SMuno">
                <anchor moveWithCells="1" sizeWithCells="1">
                  <from>
                    <xdr:col>18</xdr:col>
                    <xdr:colOff>542925</xdr:colOff>
                    <xdr:row>1</xdr:row>
                    <xdr:rowOff>76200</xdr:rowOff>
                  </from>
                  <to>
                    <xdr:col>18</xdr:col>
                    <xdr:colOff>2476500</xdr:colOff>
                    <xdr:row>5</xdr:row>
                    <xdr:rowOff>114300</xdr:rowOff>
                  </to>
                </anchor>
              </controlPr>
            </control>
          </mc:Choice>
        </mc:AlternateContent>
        <mc:AlternateContent xmlns:mc="http://schemas.openxmlformats.org/markup-compatibility/2006">
          <mc:Choice Requires="x14">
            <control shapeId="2726914" r:id="rId4" name="Button 2">
              <controlPr defaultSize="0" print="0" autoFill="0" autoPict="0" macro="[0]!FORMATO">
                <anchor moveWithCells="1" sizeWithCells="1">
                  <from>
                    <xdr:col>18</xdr:col>
                    <xdr:colOff>571500</xdr:colOff>
                    <xdr:row>6</xdr:row>
                    <xdr:rowOff>161925</xdr:rowOff>
                  </from>
                  <to>
                    <xdr:col>18</xdr:col>
                    <xdr:colOff>2514600</xdr:colOff>
                    <xdr:row>11</xdr:row>
                    <xdr:rowOff>114300</xdr:rowOff>
                  </to>
                </anchor>
              </controlPr>
            </control>
          </mc:Choice>
        </mc:AlternateContent>
        <mc:AlternateContent xmlns:mc="http://schemas.openxmlformats.org/markup-compatibility/2006">
          <mc:Choice Requires="x14">
            <control shapeId="2726917" r:id="rId5" name="Button 5">
              <controlPr defaultSize="0" print="0" autoFill="0" autoPict="0" macro="[0]!SOX">
                <anchor moveWithCells="1" sizeWithCells="1">
                  <from>
                    <xdr:col>1</xdr:col>
                    <xdr:colOff>266700</xdr:colOff>
                    <xdr:row>1</xdr:row>
                    <xdr:rowOff>190500</xdr:rowOff>
                  </from>
                  <to>
                    <xdr:col>1</xdr:col>
                    <xdr:colOff>1457325</xdr:colOff>
                    <xdr:row>5</xdr:row>
                    <xdr:rowOff>38100</xdr:rowOff>
                  </to>
                </anchor>
              </controlPr>
            </control>
          </mc:Choice>
        </mc:AlternateContent>
        <mc:AlternateContent xmlns:mc="http://schemas.openxmlformats.org/markup-compatibility/2006">
          <mc:Choice Requires="x14">
            <control shapeId="2726918" r:id="rId6" name="Button 6">
              <controlPr defaultSize="0" print="0" autoFill="0" autoPict="0" macro="[0]!GESTION">
                <anchor moveWithCells="1" sizeWithCells="1">
                  <from>
                    <xdr:col>2</xdr:col>
                    <xdr:colOff>152400</xdr:colOff>
                    <xdr:row>1</xdr:row>
                    <xdr:rowOff>190500</xdr:rowOff>
                  </from>
                  <to>
                    <xdr:col>3</xdr:col>
                    <xdr:colOff>114300</xdr:colOff>
                    <xdr:row>5</xdr:row>
                    <xdr:rowOff>76200</xdr:rowOff>
                  </to>
                </anchor>
              </controlPr>
            </control>
          </mc:Choice>
        </mc:AlternateContent>
        <mc:AlternateContent xmlns:mc="http://schemas.openxmlformats.org/markup-compatibility/2006">
          <mc:Choice Requires="x14">
            <control shapeId="2726919" r:id="rId7" name="Button 7">
              <controlPr defaultSize="0" print="0" autoFill="0" autoPict="0" macro="[0]!LAFT">
                <anchor moveWithCells="1" sizeWithCells="1">
                  <from>
                    <xdr:col>1</xdr:col>
                    <xdr:colOff>228600</xdr:colOff>
                    <xdr:row>6</xdr:row>
                    <xdr:rowOff>66675</xdr:rowOff>
                  </from>
                  <to>
                    <xdr:col>2</xdr:col>
                    <xdr:colOff>38100</xdr:colOff>
                    <xdr:row>9</xdr:row>
                    <xdr:rowOff>142875</xdr:rowOff>
                  </to>
                </anchor>
              </controlPr>
            </control>
          </mc:Choice>
        </mc:AlternateContent>
        <mc:AlternateContent xmlns:mc="http://schemas.openxmlformats.org/markup-compatibility/2006">
          <mc:Choice Requires="x14">
            <control shapeId="2726920" r:id="rId8" name="Button 8">
              <controlPr defaultSize="0" print="0" autoFill="0" autoPict="0" macro="[0]!HS">
                <anchor moveWithCells="1" sizeWithCells="1">
                  <from>
                    <xdr:col>2</xdr:col>
                    <xdr:colOff>276225</xdr:colOff>
                    <xdr:row>6</xdr:row>
                    <xdr:rowOff>47625</xdr:rowOff>
                  </from>
                  <to>
                    <xdr:col>3</xdr:col>
                    <xdr:colOff>190500</xdr:colOff>
                    <xdr:row>9</xdr:row>
                    <xdr:rowOff>142875</xdr:rowOff>
                  </to>
                </anchor>
              </controlPr>
            </control>
          </mc:Choice>
        </mc:AlternateContent>
        <mc:AlternateContent xmlns:mc="http://schemas.openxmlformats.org/markup-compatibility/2006">
          <mc:Choice Requires="x14">
            <control shapeId="2726921" r:id="rId9" name="Button 9">
              <controlPr defaultSize="0" print="0" autoFill="0" autoPict="0" macro="[0]!af">
                <anchor moveWithCells="1" sizeWithCells="1">
                  <from>
                    <xdr:col>4</xdr:col>
                    <xdr:colOff>342900</xdr:colOff>
                    <xdr:row>1</xdr:row>
                    <xdr:rowOff>161925</xdr:rowOff>
                  </from>
                  <to>
                    <xdr:col>7</xdr:col>
                    <xdr:colOff>390525</xdr:colOff>
                    <xdr:row>5</xdr:row>
                    <xdr:rowOff>76200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A28CE6FFD166E346AEA3E40205BDC725" ma:contentTypeVersion="12" ma:contentTypeDescription="Crear nuevo documento." ma:contentTypeScope="" ma:versionID="d65976511a46a1df80fd7954941c00b1">
  <xsd:schema xmlns:xsd="http://www.w3.org/2001/XMLSchema" xmlns:xs="http://www.w3.org/2001/XMLSchema" xmlns:p="http://schemas.microsoft.com/office/2006/metadata/properties" xmlns:ns2="bfd96203-1fd1-444b-9a15-0299a5b07da5" xmlns:ns3="dc0de76b-8338-4447-8630-8209a31fbbc5" targetNamespace="http://schemas.microsoft.com/office/2006/metadata/properties" ma:root="true" ma:fieldsID="8f9e32090ee65aa3478bd11d9ab1094a" ns2:_="" ns3:_="">
    <xsd:import namespace="bfd96203-1fd1-444b-9a15-0299a5b07da5"/>
    <xsd:import namespace="dc0de76b-8338-4447-8630-8209a31fbbc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d96203-1fd1-444b-9a15-0299a5b07d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Etiquetas de imagen" ma:readOnly="false" ma:fieldId="{5cf76f15-5ced-4ddc-b409-7134ff3c332f}" ma:taxonomyMulti="true" ma:sspId="06f7c4c8-5b4a-46e0-9ab6-71df709eebb7"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c0de76b-8338-4447-8630-8209a31fbbc5"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bc8b9f59-1a1f-4055-9b05-4ab1ac70bb16}" ma:internalName="TaxCatchAll" ma:showField="CatchAllData" ma:web="dc0de76b-8338-4447-8630-8209a31fbbc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fd96203-1fd1-444b-9a15-0299a5b07da5">
      <Terms xmlns="http://schemas.microsoft.com/office/infopath/2007/PartnerControls"/>
    </lcf76f155ced4ddcb4097134ff3c332f>
    <TaxCatchAll xmlns="dc0de76b-8338-4447-8630-8209a31fbbc5" xsi:nil="true"/>
  </documentManagement>
</p:properties>
</file>

<file path=customXml/itemProps1.xml><?xml version="1.0" encoding="utf-8"?>
<ds:datastoreItem xmlns:ds="http://schemas.openxmlformats.org/officeDocument/2006/customXml" ds:itemID="{A5AFF999-CD6A-45F9-A972-64390BBDD0E2}">
  <ds:schemaRefs>
    <ds:schemaRef ds:uri="http://schemas.microsoft.com/sharepoint/v3/contenttype/forms"/>
  </ds:schemaRefs>
</ds:datastoreItem>
</file>

<file path=customXml/itemProps2.xml><?xml version="1.0" encoding="utf-8"?>
<ds:datastoreItem xmlns:ds="http://schemas.openxmlformats.org/officeDocument/2006/customXml" ds:itemID="{87357CC5-F350-4C95-9C02-B7CF4C8315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d96203-1fd1-444b-9a15-0299a5b07da5"/>
    <ds:schemaRef ds:uri="dc0de76b-8338-4447-8630-8209a31fbb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BE97B3-8F3A-42A5-A72C-149494FF59B5}">
  <ds:schemaRefs>
    <ds:schemaRef ds:uri="http://schemas.microsoft.com/office/infopath/2007/PartnerControls"/>
    <ds:schemaRef ds:uri="http://schemas.openxmlformats.org/package/2006/metadata/core-properties"/>
    <ds:schemaRef ds:uri="http://purl.org/dc/elements/1.1/"/>
    <ds:schemaRef ds:uri="3db98dce-1318-49ae-b74b-c2f88695df11"/>
    <ds:schemaRef ds:uri="http://www.w3.org/XML/1998/namespace"/>
    <ds:schemaRef ds:uri="http://purl.org/dc/terms/"/>
    <ds:schemaRef ds:uri="http://schemas.microsoft.com/office/2006/documentManagement/types"/>
    <ds:schemaRef ds:uri="http://purl.org/dc/dcmitype/"/>
    <ds:schemaRef ds:uri="5fa8d0cf-fbc3-4027-839b-e0cdcd096c39"/>
    <ds:schemaRef ds:uri="http://schemas.microsoft.com/office/2006/metadata/properties"/>
    <ds:schemaRef ds:uri="bfd96203-1fd1-444b-9a15-0299a5b07da5"/>
    <ds:schemaRef ds:uri="dc0de76b-8338-4447-8630-8209a31fbbc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62</vt:i4>
      </vt:variant>
    </vt:vector>
  </HeadingPairs>
  <TitlesOfParts>
    <vt:vector size="80" baseType="lpstr">
      <vt:lpstr>Menu Principal</vt:lpstr>
      <vt:lpstr>Submenu1</vt:lpstr>
      <vt:lpstr>Submenu2</vt:lpstr>
      <vt:lpstr>Submenu3</vt:lpstr>
      <vt:lpstr>Soporte Probabilidad</vt:lpstr>
      <vt:lpstr>Soporte Impacto</vt:lpstr>
      <vt:lpstr>Parametrizaciones Generales</vt:lpstr>
      <vt:lpstr>Parametrizaciones Advisory</vt:lpstr>
      <vt:lpstr>MATRIZ DE RIESGOS</vt:lpstr>
      <vt:lpstr>Mapa Inherente</vt:lpstr>
      <vt:lpstr>Mapa Residual</vt:lpstr>
      <vt:lpstr>Corrupcion</vt:lpstr>
      <vt:lpstr>Respuesta</vt:lpstr>
      <vt:lpstr>Eval. Riesgos</vt:lpstr>
      <vt:lpstr>Eval. Controles</vt:lpstr>
      <vt:lpstr>Eval. Eventos</vt:lpstr>
      <vt:lpstr>Control de Documento</vt:lpstr>
      <vt:lpstr>Impresión Listados</vt:lpstr>
      <vt:lpstr>ac</vt:lpstr>
      <vt:lpstr>ACT</vt:lpstr>
      <vt:lpstr>area</vt:lpstr>
      <vt:lpstr>'Mapa Inherente'!Área_de_impresión</vt:lpstr>
      <vt:lpstr>'Mapa Residual'!Área_de_impresión</vt:lpstr>
      <vt:lpstr>AS</vt:lpstr>
      <vt:lpstr>calimp</vt:lpstr>
      <vt:lpstr>calprob</vt:lpstr>
      <vt:lpstr>casuistica</vt:lpstr>
      <vt:lpstr>cc</vt:lpstr>
      <vt:lpstr>CLASEVENTO</vt:lpstr>
      <vt:lpstr>control</vt:lpstr>
      <vt:lpstr>conv</vt:lpstr>
      <vt:lpstr>DC</vt:lpstr>
      <vt:lpstr>dis</vt:lpstr>
      <vt:lpstr>DISI</vt:lpstr>
      <vt:lpstr>Economico</vt:lpstr>
      <vt:lpstr>ej</vt:lpstr>
      <vt:lpstr>even</vt:lpstr>
      <vt:lpstr>evidencia</vt:lpstr>
      <vt:lpstr>FR</vt:lpstr>
      <vt:lpstr>FRE</vt:lpstr>
      <vt:lpstr>FU</vt:lpstr>
      <vt:lpstr>IM</vt:lpstr>
      <vt:lpstr>imp</vt:lpstr>
      <vt:lpstr>impa1</vt:lpstr>
      <vt:lpstr>ImpacCiudadano</vt:lpstr>
      <vt:lpstr>ImpContinuidad</vt:lpstr>
      <vt:lpstr>ImpEconomico</vt:lpstr>
      <vt:lpstr>ImpLegal</vt:lpstr>
      <vt:lpstr>ImpReputacional</vt:lpstr>
      <vt:lpstr>ImpSeguridad</vt:lpstr>
      <vt:lpstr>julio2</vt:lpstr>
      <vt:lpstr>julio3</vt:lpstr>
      <vt:lpstr>LINEA</vt:lpstr>
      <vt:lpstr>'Impresión Listados'!MATRIZ</vt:lpstr>
      <vt:lpstr>MATRIZ</vt:lpstr>
      <vt:lpstr>NAT</vt:lpstr>
      <vt:lpstr>NCAL</vt:lpstr>
      <vt:lpstr>NEG</vt:lpstr>
      <vt:lpstr>NRES</vt:lpstr>
      <vt:lpstr>OBJ</vt:lpstr>
      <vt:lpstr>obs</vt:lpstr>
      <vt:lpstr>PER</vt:lpstr>
      <vt:lpstr>PR</vt:lpstr>
      <vt:lpstr>prob</vt:lpstr>
      <vt:lpstr>prob1</vt:lpstr>
      <vt:lpstr>PROBC</vt:lpstr>
      <vt:lpstr>proc</vt:lpstr>
      <vt:lpstr>rcorr</vt:lpstr>
      <vt:lpstr>residual</vt:lpstr>
      <vt:lpstr>resxxx</vt:lpstr>
      <vt:lpstr>RESXXXX</vt:lpstr>
      <vt:lpstr>ri</vt:lpstr>
      <vt:lpstr>riesgo</vt:lpstr>
      <vt:lpstr>rpta</vt:lpstr>
      <vt:lpstr>rr</vt:lpstr>
      <vt:lpstr>SOL</vt:lpstr>
      <vt:lpstr>solcon</vt:lpstr>
      <vt:lpstr>SRI</vt:lpstr>
      <vt:lpstr>TC</vt:lpstr>
      <vt:lpstr>un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Ricardo Morales Bernal</dc:creator>
  <cp:lastModifiedBy>Gloria Patricia Ramírez González</cp:lastModifiedBy>
  <cp:lastPrinted>2024-07-30T18:57:02Z</cp:lastPrinted>
  <dcterms:created xsi:type="dcterms:W3CDTF">2006-02-28T16:14:06Z</dcterms:created>
  <dcterms:modified xsi:type="dcterms:W3CDTF">2026-05-28T16:03:37Z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515af83-fefe-41dd-9b86-a141cb2a4047_Enabled">
    <vt:lpwstr>true</vt:lpwstr>
  </property>
  <property fmtid="{D5CDD505-2E9C-101B-9397-08002B2CF9AE}" pid="3" name="MSIP_Label_4515af83-fefe-41dd-9b86-a141cb2a4047_SetDate">
    <vt:lpwstr>2024-10-11T00:15:55Z</vt:lpwstr>
  </property>
  <property fmtid="{D5CDD505-2E9C-101B-9397-08002B2CF9AE}" pid="4" name="MSIP_Label_4515af83-fefe-41dd-9b86-a141cb2a4047_Method">
    <vt:lpwstr>Standard</vt:lpwstr>
  </property>
  <property fmtid="{D5CDD505-2E9C-101B-9397-08002B2CF9AE}" pid="5" name="MSIP_Label_4515af83-fefe-41dd-9b86-a141cb2a4047_Name">
    <vt:lpwstr>defa4170-0d19-0005-0004-bc88714345d2</vt:lpwstr>
  </property>
  <property fmtid="{D5CDD505-2E9C-101B-9397-08002B2CF9AE}" pid="6" name="MSIP_Label_4515af83-fefe-41dd-9b86-a141cb2a4047_SiteId">
    <vt:lpwstr>59314b26-12f2-4439-8d64-0f92073067a3</vt:lpwstr>
  </property>
  <property fmtid="{D5CDD505-2E9C-101B-9397-08002B2CF9AE}" pid="7" name="MSIP_Label_4515af83-fefe-41dd-9b86-a141cb2a4047_ActionId">
    <vt:lpwstr>d7405a6a-8b9f-4d56-bcf8-39b1c417235e</vt:lpwstr>
  </property>
  <property fmtid="{D5CDD505-2E9C-101B-9397-08002B2CF9AE}" pid="8" name="MSIP_Label_4515af83-fefe-41dd-9b86-a141cb2a4047_ContentBits">
    <vt:lpwstr>0</vt:lpwstr>
  </property>
  <property fmtid="{D5CDD505-2E9C-101B-9397-08002B2CF9AE}" pid="9" name="ContentTypeId">
    <vt:lpwstr>0x010100A28CE6FFD166E346AEA3E40205BDC725</vt:lpwstr>
  </property>
  <property fmtid="{D5CDD505-2E9C-101B-9397-08002B2CF9AE}" pid="10" name="MediaServiceImageTags">
    <vt:lpwstr/>
  </property>
</Properties>
</file>